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3AF93806-B648-47A3-9215-8D2AB3353D6F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LTN 2021" sheetId="16" r:id="rId1"/>
    <sheet name="Gráf LTN 2021" sheetId="17" r:id="rId2"/>
    <sheet name="LTN 2020" sheetId="14" r:id="rId3"/>
    <sheet name="Gráf LTN 2020" sheetId="15" r:id="rId4"/>
    <sheet name="LTN" sheetId="12" r:id="rId5"/>
    <sheet name="Gráf LTN" sheetId="13" r:id="rId6"/>
    <sheet name="Feriados" sheetId="4" r:id="rId7"/>
  </sheets>
  <externalReferences>
    <externalReference r:id="rId8"/>
  </externalReferences>
  <definedNames>
    <definedName name="_xlnm._FilterDatabase" localSheetId="4" hidden="1">LTN!$A$2:$V$504</definedName>
    <definedName name="_xlnm._FilterDatabase" localSheetId="2" hidden="1">'LTN 2020'!$A$2:$V$504</definedName>
    <definedName name="_xlnm._FilterDatabase" localSheetId="0" hidden="1">'LTN 2021'!$A$2:$V$253</definedName>
    <definedName name="feriado">[1]FERIADOS!$A$2:$A$1037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24" i="16" l="1"/>
  <c r="AC24" i="16"/>
  <c r="AF26" i="16"/>
  <c r="AC26" i="16"/>
  <c r="Z26" i="16"/>
  <c r="Z24" i="16"/>
  <c r="AF23" i="16"/>
  <c r="AC23" i="16"/>
  <c r="Z23" i="16"/>
  <c r="AC22" i="16"/>
  <c r="AF21" i="16"/>
  <c r="AF25" i="16" s="1"/>
  <c r="AC21" i="16"/>
  <c r="Z21" i="16"/>
  <c r="Z22" i="16" s="1"/>
  <c r="AF19" i="16"/>
  <c r="AC19" i="16"/>
  <c r="Z19" i="16"/>
  <c r="AF18" i="16"/>
  <c r="AC18" i="16"/>
  <c r="Z18" i="16"/>
  <c r="AE3" i="16"/>
  <c r="AB3" i="16"/>
  <c r="Y3" i="16"/>
  <c r="AF26" i="14"/>
  <c r="AC26" i="14"/>
  <c r="Z26" i="14"/>
  <c r="Z25" i="14"/>
  <c r="AC24" i="14"/>
  <c r="Z24" i="14"/>
  <c r="AF23" i="14"/>
  <c r="AF24" i="14" s="1"/>
  <c r="AC23" i="14"/>
  <c r="Z23" i="14"/>
  <c r="AC22" i="14"/>
  <c r="AF21" i="14"/>
  <c r="AF25" i="14" s="1"/>
  <c r="AC21" i="14"/>
  <c r="AC25" i="14" s="1"/>
  <c r="Z21" i="14"/>
  <c r="Z22" i="14" s="1"/>
  <c r="AF19" i="14"/>
  <c r="AF20" i="14" s="1"/>
  <c r="AC19" i="14"/>
  <c r="Z19" i="14"/>
  <c r="AF18" i="14"/>
  <c r="AC18" i="14"/>
  <c r="Z18" i="14"/>
  <c r="Z20" i="14" s="1"/>
  <c r="AF16" i="14"/>
  <c r="AC16" i="14"/>
  <c r="Z16" i="14"/>
  <c r="AC15" i="14"/>
  <c r="AF14" i="14"/>
  <c r="AF15" i="14" s="1"/>
  <c r="AC14" i="14"/>
  <c r="Z14" i="14"/>
  <c r="Z15" i="14" s="1"/>
  <c r="AC13" i="14"/>
  <c r="AF12" i="14"/>
  <c r="AF13" i="14" s="1"/>
  <c r="AC12" i="14"/>
  <c r="Z12" i="14"/>
  <c r="Z13" i="14" s="1"/>
  <c r="AF8" i="14"/>
  <c r="AC8" i="14"/>
  <c r="AC11" i="14" s="1"/>
  <c r="Z8" i="14"/>
  <c r="Z11" i="14" s="1"/>
  <c r="AF7" i="14"/>
  <c r="AF10" i="14" s="1"/>
  <c r="AC7" i="14"/>
  <c r="Z7" i="14"/>
  <c r="Z10" i="14" s="1"/>
  <c r="AE3" i="14"/>
  <c r="AB3" i="14"/>
  <c r="Y3" i="14"/>
  <c r="AF24" i="12"/>
  <c r="AF22" i="12"/>
  <c r="AC24" i="12"/>
  <c r="AC22" i="12"/>
  <c r="AF15" i="12"/>
  <c r="AF13" i="12"/>
  <c r="AC15" i="12"/>
  <c r="AC13" i="12"/>
  <c r="Z15" i="12"/>
  <c r="Z13" i="12"/>
  <c r="Z22" i="12"/>
  <c r="Z24" i="12"/>
  <c r="AF19" i="12"/>
  <c r="AF18" i="12"/>
  <c r="AF26" i="12"/>
  <c r="AF23" i="12"/>
  <c r="AF21" i="12"/>
  <c r="AC19" i="12"/>
  <c r="AC18" i="12"/>
  <c r="AC26" i="12"/>
  <c r="AC23" i="12"/>
  <c r="AC21" i="12"/>
  <c r="Z18" i="12"/>
  <c r="AE3" i="12"/>
  <c r="AB3" i="12"/>
  <c r="Y3" i="12"/>
  <c r="O55" i="16"/>
  <c r="O77" i="16"/>
  <c r="O98" i="16"/>
  <c r="O119" i="16"/>
  <c r="O141" i="16"/>
  <c r="O162" i="16"/>
  <c r="O183" i="16"/>
  <c r="O205" i="16"/>
  <c r="O226" i="16"/>
  <c r="O247" i="16"/>
  <c r="J40" i="16"/>
  <c r="J61" i="16"/>
  <c r="J83" i="16"/>
  <c r="J104" i="16"/>
  <c r="J125" i="16"/>
  <c r="J168" i="16"/>
  <c r="J189" i="16"/>
  <c r="J205" i="16"/>
  <c r="J221" i="16"/>
  <c r="J237" i="16"/>
  <c r="J253" i="16"/>
  <c r="E20" i="16"/>
  <c r="E36" i="16"/>
  <c r="E52" i="16"/>
  <c r="E67" i="16"/>
  <c r="E92" i="16"/>
  <c r="E119" i="16"/>
  <c r="N253" i="16"/>
  <c r="O253" i="16" s="1"/>
  <c r="I253" i="16"/>
  <c r="N252" i="16"/>
  <c r="O252" i="16" s="1"/>
  <c r="I252" i="16"/>
  <c r="J252" i="16" s="1"/>
  <c r="N251" i="16"/>
  <c r="O251" i="16" s="1"/>
  <c r="I251" i="16"/>
  <c r="N250" i="16"/>
  <c r="O250" i="16" s="1"/>
  <c r="I250" i="16"/>
  <c r="J250" i="16" s="1"/>
  <c r="N249" i="16"/>
  <c r="O249" i="16" s="1"/>
  <c r="I249" i="16"/>
  <c r="N248" i="16"/>
  <c r="O248" i="16" s="1"/>
  <c r="I248" i="16"/>
  <c r="J248" i="16" s="1"/>
  <c r="N247" i="16"/>
  <c r="I247" i="16"/>
  <c r="N246" i="16"/>
  <c r="I246" i="16"/>
  <c r="J246" i="16" s="1"/>
  <c r="N245" i="16"/>
  <c r="O245" i="16" s="1"/>
  <c r="I245" i="16"/>
  <c r="J245" i="16" s="1"/>
  <c r="N244" i="16"/>
  <c r="I244" i="16"/>
  <c r="J244" i="16" s="1"/>
  <c r="N243" i="16"/>
  <c r="I243" i="16"/>
  <c r="N242" i="16"/>
  <c r="O242" i="16" s="1"/>
  <c r="I242" i="16"/>
  <c r="J242" i="16" s="1"/>
  <c r="N241" i="16"/>
  <c r="O241" i="16" s="1"/>
  <c r="I241" i="16"/>
  <c r="N240" i="16"/>
  <c r="I240" i="16"/>
  <c r="J240" i="16" s="1"/>
  <c r="N239" i="16"/>
  <c r="O239" i="16" s="1"/>
  <c r="I239" i="16"/>
  <c r="N238" i="16"/>
  <c r="I238" i="16"/>
  <c r="J238" i="16" s="1"/>
  <c r="N237" i="16"/>
  <c r="O237" i="16" s="1"/>
  <c r="I237" i="16"/>
  <c r="N236" i="16"/>
  <c r="O236" i="16" s="1"/>
  <c r="I236" i="16"/>
  <c r="J236" i="16" s="1"/>
  <c r="N235" i="16"/>
  <c r="I235" i="16"/>
  <c r="N234" i="16"/>
  <c r="O234" i="16" s="1"/>
  <c r="I234" i="16"/>
  <c r="J234" i="16" s="1"/>
  <c r="N233" i="16"/>
  <c r="O233" i="16" s="1"/>
  <c r="I233" i="16"/>
  <c r="N232" i="16"/>
  <c r="O232" i="16" s="1"/>
  <c r="I232" i="16"/>
  <c r="J232" i="16" s="1"/>
  <c r="N231" i="16"/>
  <c r="O231" i="16" s="1"/>
  <c r="I231" i="16"/>
  <c r="N230" i="16"/>
  <c r="I230" i="16"/>
  <c r="J230" i="16" s="1"/>
  <c r="N229" i="16"/>
  <c r="O229" i="16" s="1"/>
  <c r="I229" i="16"/>
  <c r="J229" i="16" s="1"/>
  <c r="N228" i="16"/>
  <c r="O228" i="16" s="1"/>
  <c r="I228" i="16"/>
  <c r="J228" i="16" s="1"/>
  <c r="N227" i="16"/>
  <c r="I227" i="16"/>
  <c r="N226" i="16"/>
  <c r="I226" i="16"/>
  <c r="J226" i="16" s="1"/>
  <c r="N225" i="16"/>
  <c r="O225" i="16" s="1"/>
  <c r="I225" i="16"/>
  <c r="N224" i="16"/>
  <c r="O224" i="16" s="1"/>
  <c r="I224" i="16"/>
  <c r="J224" i="16" s="1"/>
  <c r="N223" i="16"/>
  <c r="O223" i="16" s="1"/>
  <c r="I223" i="16"/>
  <c r="N222" i="16"/>
  <c r="I222" i="16"/>
  <c r="J222" i="16" s="1"/>
  <c r="N221" i="16"/>
  <c r="O221" i="16" s="1"/>
  <c r="I221" i="16"/>
  <c r="N220" i="16"/>
  <c r="O220" i="16" s="1"/>
  <c r="I220" i="16"/>
  <c r="J220" i="16" s="1"/>
  <c r="N219" i="16"/>
  <c r="I219" i="16"/>
  <c r="N218" i="16"/>
  <c r="O218" i="16" s="1"/>
  <c r="I218" i="16"/>
  <c r="J218" i="16" s="1"/>
  <c r="N217" i="16"/>
  <c r="O217" i="16" s="1"/>
  <c r="I217" i="16"/>
  <c r="N216" i="16"/>
  <c r="O216" i="16" s="1"/>
  <c r="I216" i="16"/>
  <c r="J216" i="16" s="1"/>
  <c r="N215" i="16"/>
  <c r="O215" i="16" s="1"/>
  <c r="I215" i="16"/>
  <c r="N214" i="16"/>
  <c r="I214" i="16"/>
  <c r="J214" i="16" s="1"/>
  <c r="N213" i="16"/>
  <c r="O213" i="16" s="1"/>
  <c r="I213" i="16"/>
  <c r="J213" i="16" s="1"/>
  <c r="N212" i="16"/>
  <c r="O212" i="16" s="1"/>
  <c r="I212" i="16"/>
  <c r="J212" i="16" s="1"/>
  <c r="N211" i="16"/>
  <c r="I211" i="16"/>
  <c r="N210" i="16"/>
  <c r="O210" i="16" s="1"/>
  <c r="I210" i="16"/>
  <c r="J210" i="16" s="1"/>
  <c r="N209" i="16"/>
  <c r="O209" i="16" s="1"/>
  <c r="I209" i="16"/>
  <c r="N208" i="16"/>
  <c r="O208" i="16" s="1"/>
  <c r="I208" i="16"/>
  <c r="J208" i="16" s="1"/>
  <c r="N207" i="16"/>
  <c r="O207" i="16" s="1"/>
  <c r="I207" i="16"/>
  <c r="N206" i="16"/>
  <c r="I206" i="16"/>
  <c r="J206" i="16" s="1"/>
  <c r="N205" i="16"/>
  <c r="I205" i="16"/>
  <c r="N204" i="16"/>
  <c r="O204" i="16" s="1"/>
  <c r="I204" i="16"/>
  <c r="J204" i="16" s="1"/>
  <c r="N203" i="16"/>
  <c r="I203" i="16"/>
  <c r="N202" i="16"/>
  <c r="O202" i="16" s="1"/>
  <c r="I202" i="16"/>
  <c r="J202" i="16" s="1"/>
  <c r="N201" i="16"/>
  <c r="O201" i="16" s="1"/>
  <c r="I201" i="16"/>
  <c r="N200" i="16"/>
  <c r="O200" i="16" s="1"/>
  <c r="I200" i="16"/>
  <c r="J200" i="16" s="1"/>
  <c r="N199" i="16"/>
  <c r="O199" i="16" s="1"/>
  <c r="I199" i="16"/>
  <c r="N198" i="16"/>
  <c r="I198" i="16"/>
  <c r="J198" i="16" s="1"/>
  <c r="N197" i="16"/>
  <c r="O197" i="16" s="1"/>
  <c r="I197" i="16"/>
  <c r="J197" i="16" s="1"/>
  <c r="N196" i="16"/>
  <c r="O196" i="16" s="1"/>
  <c r="I196" i="16"/>
  <c r="J196" i="16" s="1"/>
  <c r="N195" i="16"/>
  <c r="I195" i="16"/>
  <c r="N194" i="16"/>
  <c r="O194" i="16" s="1"/>
  <c r="I194" i="16"/>
  <c r="J194" i="16" s="1"/>
  <c r="N193" i="16"/>
  <c r="O193" i="16" s="1"/>
  <c r="I193" i="16"/>
  <c r="N192" i="16"/>
  <c r="O192" i="16" s="1"/>
  <c r="I192" i="16"/>
  <c r="J192" i="16" s="1"/>
  <c r="N191" i="16"/>
  <c r="O191" i="16" s="1"/>
  <c r="I191" i="16"/>
  <c r="N190" i="16"/>
  <c r="I190" i="16"/>
  <c r="J190" i="16" s="1"/>
  <c r="N189" i="16"/>
  <c r="O189" i="16" s="1"/>
  <c r="I189" i="16"/>
  <c r="N188" i="16"/>
  <c r="O188" i="16" s="1"/>
  <c r="I188" i="16"/>
  <c r="J188" i="16" s="1"/>
  <c r="N187" i="16"/>
  <c r="I187" i="16"/>
  <c r="N186" i="16"/>
  <c r="O186" i="16" s="1"/>
  <c r="I186" i="16"/>
  <c r="J186" i="16" s="1"/>
  <c r="N185" i="16"/>
  <c r="O185" i="16" s="1"/>
  <c r="I185" i="16"/>
  <c r="N184" i="16"/>
  <c r="O184" i="16" s="1"/>
  <c r="I184" i="16"/>
  <c r="J184" i="16" s="1"/>
  <c r="N183" i="16"/>
  <c r="I183" i="16"/>
  <c r="N182" i="16"/>
  <c r="I182" i="16"/>
  <c r="J182" i="16" s="1"/>
  <c r="N181" i="16"/>
  <c r="O181" i="16" s="1"/>
  <c r="I181" i="16"/>
  <c r="J181" i="16" s="1"/>
  <c r="N180" i="16"/>
  <c r="O180" i="16" s="1"/>
  <c r="I180" i="16"/>
  <c r="J180" i="16" s="1"/>
  <c r="N179" i="16"/>
  <c r="I179" i="16"/>
  <c r="N178" i="16"/>
  <c r="O178" i="16" s="1"/>
  <c r="I178" i="16"/>
  <c r="J178" i="16" s="1"/>
  <c r="N177" i="16"/>
  <c r="O177" i="16" s="1"/>
  <c r="I177" i="16"/>
  <c r="N176" i="16"/>
  <c r="I176" i="16"/>
  <c r="J176" i="16" s="1"/>
  <c r="N175" i="16"/>
  <c r="O175" i="16" s="1"/>
  <c r="I175" i="16"/>
  <c r="N174" i="16"/>
  <c r="I174" i="16"/>
  <c r="J174" i="16" s="1"/>
  <c r="N173" i="16"/>
  <c r="O173" i="16" s="1"/>
  <c r="I173" i="16"/>
  <c r="J173" i="16" s="1"/>
  <c r="N172" i="16"/>
  <c r="I172" i="16"/>
  <c r="J172" i="16" s="1"/>
  <c r="N171" i="16"/>
  <c r="I171" i="16"/>
  <c r="N170" i="16"/>
  <c r="O170" i="16" s="1"/>
  <c r="I170" i="16"/>
  <c r="J170" i="16" s="1"/>
  <c r="N169" i="16"/>
  <c r="O169" i="16" s="1"/>
  <c r="I169" i="16"/>
  <c r="N168" i="16"/>
  <c r="O168" i="16" s="1"/>
  <c r="I168" i="16"/>
  <c r="N167" i="16"/>
  <c r="O167" i="16" s="1"/>
  <c r="I167" i="16"/>
  <c r="N166" i="16"/>
  <c r="I166" i="16"/>
  <c r="J166" i="16" s="1"/>
  <c r="N165" i="16"/>
  <c r="O165" i="16" s="1"/>
  <c r="I165" i="16"/>
  <c r="J165" i="16" s="1"/>
  <c r="N164" i="16"/>
  <c r="O164" i="16" s="1"/>
  <c r="I164" i="16"/>
  <c r="J164" i="16" s="1"/>
  <c r="N163" i="16"/>
  <c r="I163" i="16"/>
  <c r="N162" i="16"/>
  <c r="I162" i="16"/>
  <c r="J162" i="16" s="1"/>
  <c r="N161" i="16"/>
  <c r="O161" i="16" s="1"/>
  <c r="I161" i="16"/>
  <c r="N160" i="16"/>
  <c r="O160" i="16" s="1"/>
  <c r="I160" i="16"/>
  <c r="J160" i="16" s="1"/>
  <c r="N159" i="16"/>
  <c r="O159" i="16" s="1"/>
  <c r="I159" i="16"/>
  <c r="N158" i="16"/>
  <c r="I158" i="16"/>
  <c r="J158" i="16" s="1"/>
  <c r="N157" i="16"/>
  <c r="O157" i="16" s="1"/>
  <c r="I157" i="16"/>
  <c r="J157" i="16" s="1"/>
  <c r="N156" i="16"/>
  <c r="O156" i="16" s="1"/>
  <c r="I156" i="16"/>
  <c r="N155" i="16"/>
  <c r="I155" i="16"/>
  <c r="N154" i="16"/>
  <c r="O154" i="16" s="1"/>
  <c r="I154" i="16"/>
  <c r="J154" i="16" s="1"/>
  <c r="N153" i="16"/>
  <c r="O153" i="16" s="1"/>
  <c r="I153" i="16"/>
  <c r="N152" i="16"/>
  <c r="O152" i="16" s="1"/>
  <c r="I152" i="16"/>
  <c r="J152" i="16" s="1"/>
  <c r="N151" i="16"/>
  <c r="O151" i="16" s="1"/>
  <c r="I151" i="16"/>
  <c r="N150" i="16"/>
  <c r="I150" i="16"/>
  <c r="J150" i="16" s="1"/>
  <c r="N149" i="16"/>
  <c r="O149" i="16" s="1"/>
  <c r="I149" i="16"/>
  <c r="J149" i="16" s="1"/>
  <c r="N148" i="16"/>
  <c r="O148" i="16" s="1"/>
  <c r="I148" i="16"/>
  <c r="N147" i="16"/>
  <c r="I147" i="16"/>
  <c r="N146" i="16"/>
  <c r="O146" i="16" s="1"/>
  <c r="I146" i="16"/>
  <c r="J146" i="16" s="1"/>
  <c r="N145" i="16"/>
  <c r="O145" i="16" s="1"/>
  <c r="I145" i="16"/>
  <c r="N144" i="16"/>
  <c r="O144" i="16" s="1"/>
  <c r="I144" i="16"/>
  <c r="J144" i="16" s="1"/>
  <c r="N143" i="16"/>
  <c r="O143" i="16" s="1"/>
  <c r="I143" i="16"/>
  <c r="N142" i="16"/>
  <c r="I142" i="16"/>
  <c r="J142" i="16" s="1"/>
  <c r="N141" i="16"/>
  <c r="I141" i="16"/>
  <c r="J141" i="16" s="1"/>
  <c r="N140" i="16"/>
  <c r="O140" i="16" s="1"/>
  <c r="I140" i="16"/>
  <c r="N139" i="16"/>
  <c r="I139" i="16"/>
  <c r="N138" i="16"/>
  <c r="O138" i="16" s="1"/>
  <c r="I138" i="16"/>
  <c r="J138" i="16" s="1"/>
  <c r="N137" i="16"/>
  <c r="O137" i="16" s="1"/>
  <c r="I137" i="16"/>
  <c r="N136" i="16"/>
  <c r="O136" i="16" s="1"/>
  <c r="I136" i="16"/>
  <c r="J136" i="16" s="1"/>
  <c r="N135" i="16"/>
  <c r="O135" i="16" s="1"/>
  <c r="I135" i="16"/>
  <c r="N134" i="16"/>
  <c r="I134" i="16"/>
  <c r="J134" i="16" s="1"/>
  <c r="N133" i="16"/>
  <c r="O133" i="16" s="1"/>
  <c r="I133" i="16"/>
  <c r="J133" i="16" s="1"/>
  <c r="N132" i="16"/>
  <c r="O132" i="16" s="1"/>
  <c r="I132" i="16"/>
  <c r="N131" i="16"/>
  <c r="I131" i="16"/>
  <c r="N130" i="16"/>
  <c r="O130" i="16" s="1"/>
  <c r="I130" i="16"/>
  <c r="J130" i="16" s="1"/>
  <c r="N129" i="16"/>
  <c r="O129" i="16" s="1"/>
  <c r="I129" i="16"/>
  <c r="N128" i="16"/>
  <c r="O128" i="16" s="1"/>
  <c r="I128" i="16"/>
  <c r="J128" i="16" s="1"/>
  <c r="N127" i="16"/>
  <c r="O127" i="16" s="1"/>
  <c r="I127" i="16"/>
  <c r="N126" i="16"/>
  <c r="I126" i="16"/>
  <c r="J126" i="16" s="1"/>
  <c r="C126" i="16"/>
  <c r="N125" i="16"/>
  <c r="O125" i="16" s="1"/>
  <c r="I125" i="16"/>
  <c r="D125" i="16"/>
  <c r="E125" i="16" s="1"/>
  <c r="N124" i="16"/>
  <c r="I124" i="16"/>
  <c r="J124" i="16" s="1"/>
  <c r="D124" i="16"/>
  <c r="E124" i="16" s="1"/>
  <c r="N123" i="16"/>
  <c r="O123" i="16" s="1"/>
  <c r="I123" i="16"/>
  <c r="J123" i="16" s="1"/>
  <c r="D123" i="16"/>
  <c r="E123" i="16" s="1"/>
  <c r="N122" i="16"/>
  <c r="O122" i="16" s="1"/>
  <c r="I122" i="16"/>
  <c r="J122" i="16" s="1"/>
  <c r="D122" i="16"/>
  <c r="N121" i="16"/>
  <c r="O121" i="16" s="1"/>
  <c r="I121" i="16"/>
  <c r="D121" i="16"/>
  <c r="E121" i="16" s="1"/>
  <c r="N120" i="16"/>
  <c r="I120" i="16"/>
  <c r="J120" i="16" s="1"/>
  <c r="D120" i="16"/>
  <c r="N119" i="16"/>
  <c r="I119" i="16"/>
  <c r="D119" i="16"/>
  <c r="N118" i="16"/>
  <c r="I118" i="16"/>
  <c r="J118" i="16" s="1"/>
  <c r="D118" i="16"/>
  <c r="N117" i="16"/>
  <c r="O117" i="16" s="1"/>
  <c r="I117" i="16"/>
  <c r="J117" i="16" s="1"/>
  <c r="D117" i="16"/>
  <c r="E117" i="16" s="1"/>
  <c r="N116" i="16"/>
  <c r="I116" i="16"/>
  <c r="J116" i="16" s="1"/>
  <c r="D116" i="16"/>
  <c r="E116" i="16" s="1"/>
  <c r="N115" i="16"/>
  <c r="O115" i="16" s="1"/>
  <c r="I115" i="16"/>
  <c r="J115" i="16" s="1"/>
  <c r="D115" i="16"/>
  <c r="E115" i="16" s="1"/>
  <c r="N114" i="16"/>
  <c r="O114" i="16" s="1"/>
  <c r="I114" i="16"/>
  <c r="J114" i="16" s="1"/>
  <c r="D114" i="16"/>
  <c r="N113" i="16"/>
  <c r="O113" i="16" s="1"/>
  <c r="I113" i="16"/>
  <c r="D113" i="16"/>
  <c r="E113" i="16" s="1"/>
  <c r="N112" i="16"/>
  <c r="I112" i="16"/>
  <c r="J112" i="16" s="1"/>
  <c r="D112" i="16"/>
  <c r="N111" i="16"/>
  <c r="O111" i="16" s="1"/>
  <c r="I111" i="16"/>
  <c r="D111" i="16"/>
  <c r="E111" i="16" s="1"/>
  <c r="N110" i="16"/>
  <c r="I110" i="16"/>
  <c r="J110" i="16" s="1"/>
  <c r="D110" i="16"/>
  <c r="N109" i="16"/>
  <c r="O109" i="16" s="1"/>
  <c r="I109" i="16"/>
  <c r="J109" i="16" s="1"/>
  <c r="D109" i="16"/>
  <c r="E109" i="16" s="1"/>
  <c r="N108" i="16"/>
  <c r="I108" i="16"/>
  <c r="J108" i="16" s="1"/>
  <c r="D108" i="16"/>
  <c r="E108" i="16" s="1"/>
  <c r="N107" i="16"/>
  <c r="O107" i="16" s="1"/>
  <c r="I107" i="16"/>
  <c r="J107" i="16" s="1"/>
  <c r="D107" i="16"/>
  <c r="E107" i="16" s="1"/>
  <c r="N106" i="16"/>
  <c r="O106" i="16" s="1"/>
  <c r="I106" i="16"/>
  <c r="J106" i="16" s="1"/>
  <c r="D106" i="16"/>
  <c r="N105" i="16"/>
  <c r="O105" i="16" s="1"/>
  <c r="I105" i="16"/>
  <c r="D105" i="16"/>
  <c r="E105" i="16" s="1"/>
  <c r="N104" i="16"/>
  <c r="I104" i="16"/>
  <c r="D104" i="16"/>
  <c r="N103" i="16"/>
  <c r="O103" i="16" s="1"/>
  <c r="I103" i="16"/>
  <c r="D103" i="16"/>
  <c r="E103" i="16" s="1"/>
  <c r="N102" i="16"/>
  <c r="I102" i="16"/>
  <c r="J102" i="16" s="1"/>
  <c r="D102" i="16"/>
  <c r="N101" i="16"/>
  <c r="O101" i="16" s="1"/>
  <c r="I101" i="16"/>
  <c r="J101" i="16" s="1"/>
  <c r="D101" i="16"/>
  <c r="E101" i="16" s="1"/>
  <c r="N100" i="16"/>
  <c r="I100" i="16"/>
  <c r="J100" i="16" s="1"/>
  <c r="D100" i="16"/>
  <c r="E100" i="16" s="1"/>
  <c r="N99" i="16"/>
  <c r="O99" i="16" s="1"/>
  <c r="I99" i="16"/>
  <c r="J99" i="16" s="1"/>
  <c r="D99" i="16"/>
  <c r="E99" i="16" s="1"/>
  <c r="N98" i="16"/>
  <c r="I98" i="16"/>
  <c r="J98" i="16" s="1"/>
  <c r="D98" i="16"/>
  <c r="N97" i="16"/>
  <c r="O97" i="16" s="1"/>
  <c r="I97" i="16"/>
  <c r="D97" i="16"/>
  <c r="E97" i="16" s="1"/>
  <c r="N96" i="16"/>
  <c r="I96" i="16"/>
  <c r="J96" i="16" s="1"/>
  <c r="D96" i="16"/>
  <c r="N95" i="16"/>
  <c r="O95" i="16" s="1"/>
  <c r="I95" i="16"/>
  <c r="D95" i="16"/>
  <c r="E95" i="16" s="1"/>
  <c r="N94" i="16"/>
  <c r="I94" i="16"/>
  <c r="J94" i="16" s="1"/>
  <c r="D94" i="16"/>
  <c r="N93" i="16"/>
  <c r="O93" i="16" s="1"/>
  <c r="I93" i="16"/>
  <c r="J93" i="16" s="1"/>
  <c r="D93" i="16"/>
  <c r="E93" i="16" s="1"/>
  <c r="N92" i="16"/>
  <c r="I92" i="16"/>
  <c r="J92" i="16" s="1"/>
  <c r="D92" i="16"/>
  <c r="N91" i="16"/>
  <c r="O91" i="16" s="1"/>
  <c r="I91" i="16"/>
  <c r="J91" i="16" s="1"/>
  <c r="D91" i="16"/>
  <c r="E91" i="16" s="1"/>
  <c r="N90" i="16"/>
  <c r="O90" i="16" s="1"/>
  <c r="I90" i="16"/>
  <c r="J90" i="16" s="1"/>
  <c r="D90" i="16"/>
  <c r="N89" i="16"/>
  <c r="O89" i="16" s="1"/>
  <c r="I89" i="16"/>
  <c r="D89" i="16"/>
  <c r="E89" i="16" s="1"/>
  <c r="N88" i="16"/>
  <c r="I88" i="16"/>
  <c r="J88" i="16" s="1"/>
  <c r="D88" i="16"/>
  <c r="N87" i="16"/>
  <c r="O87" i="16" s="1"/>
  <c r="I87" i="16"/>
  <c r="D87" i="16"/>
  <c r="E87" i="16" s="1"/>
  <c r="N86" i="16"/>
  <c r="I86" i="16"/>
  <c r="J86" i="16" s="1"/>
  <c r="D86" i="16"/>
  <c r="N85" i="16"/>
  <c r="O85" i="16" s="1"/>
  <c r="I85" i="16"/>
  <c r="J85" i="16" s="1"/>
  <c r="D85" i="16"/>
  <c r="E85" i="16" s="1"/>
  <c r="N84" i="16"/>
  <c r="I84" i="16"/>
  <c r="J84" i="16" s="1"/>
  <c r="D84" i="16"/>
  <c r="E84" i="16" s="1"/>
  <c r="N83" i="16"/>
  <c r="O83" i="16" s="1"/>
  <c r="I83" i="16"/>
  <c r="D83" i="16"/>
  <c r="E83" i="16" s="1"/>
  <c r="N82" i="16"/>
  <c r="O82" i="16" s="1"/>
  <c r="I82" i="16"/>
  <c r="J82" i="16" s="1"/>
  <c r="D82" i="16"/>
  <c r="N81" i="16"/>
  <c r="O81" i="16" s="1"/>
  <c r="I81" i="16"/>
  <c r="D81" i="16"/>
  <c r="E81" i="16" s="1"/>
  <c r="N80" i="16"/>
  <c r="I80" i="16"/>
  <c r="J80" i="16" s="1"/>
  <c r="D80" i="16"/>
  <c r="N79" i="16"/>
  <c r="O79" i="16" s="1"/>
  <c r="I79" i="16"/>
  <c r="D79" i="16"/>
  <c r="E79" i="16" s="1"/>
  <c r="N78" i="16"/>
  <c r="I78" i="16"/>
  <c r="J78" i="16" s="1"/>
  <c r="D78" i="16"/>
  <c r="N77" i="16"/>
  <c r="I77" i="16"/>
  <c r="J77" i="16" s="1"/>
  <c r="D77" i="16"/>
  <c r="E77" i="16" s="1"/>
  <c r="N76" i="16"/>
  <c r="I76" i="16"/>
  <c r="J76" i="16" s="1"/>
  <c r="D76" i="16"/>
  <c r="E76" i="16" s="1"/>
  <c r="N75" i="16"/>
  <c r="O75" i="16" s="1"/>
  <c r="I75" i="16"/>
  <c r="J75" i="16" s="1"/>
  <c r="D75" i="16"/>
  <c r="E75" i="16" s="1"/>
  <c r="N74" i="16"/>
  <c r="O74" i="16" s="1"/>
  <c r="I74" i="16"/>
  <c r="J74" i="16" s="1"/>
  <c r="D74" i="16"/>
  <c r="N73" i="16"/>
  <c r="O73" i="16" s="1"/>
  <c r="I73" i="16"/>
  <c r="D73" i="16"/>
  <c r="E73" i="16" s="1"/>
  <c r="N72" i="16"/>
  <c r="I72" i="16"/>
  <c r="J72" i="16" s="1"/>
  <c r="D72" i="16"/>
  <c r="N71" i="16"/>
  <c r="O71" i="16" s="1"/>
  <c r="I71" i="16"/>
  <c r="D71" i="16"/>
  <c r="E71" i="16" s="1"/>
  <c r="N70" i="16"/>
  <c r="I70" i="16"/>
  <c r="J70" i="16" s="1"/>
  <c r="D70" i="16"/>
  <c r="N69" i="16"/>
  <c r="O69" i="16" s="1"/>
  <c r="I69" i="16"/>
  <c r="J69" i="16" s="1"/>
  <c r="D69" i="16"/>
  <c r="E69" i="16" s="1"/>
  <c r="N68" i="16"/>
  <c r="I68" i="16"/>
  <c r="J68" i="16" s="1"/>
  <c r="D68" i="16"/>
  <c r="E68" i="16" s="1"/>
  <c r="N67" i="16"/>
  <c r="O67" i="16" s="1"/>
  <c r="I67" i="16"/>
  <c r="J67" i="16" s="1"/>
  <c r="D67" i="16"/>
  <c r="N66" i="16"/>
  <c r="O66" i="16" s="1"/>
  <c r="I66" i="16"/>
  <c r="J66" i="16" s="1"/>
  <c r="D66" i="16"/>
  <c r="N65" i="16"/>
  <c r="O65" i="16" s="1"/>
  <c r="I65" i="16"/>
  <c r="D65" i="16"/>
  <c r="E65" i="16" s="1"/>
  <c r="N64" i="16"/>
  <c r="I64" i="16"/>
  <c r="J64" i="16" s="1"/>
  <c r="D64" i="16"/>
  <c r="N63" i="16"/>
  <c r="O63" i="16" s="1"/>
  <c r="I63" i="16"/>
  <c r="D63" i="16"/>
  <c r="E63" i="16" s="1"/>
  <c r="N62" i="16"/>
  <c r="I62" i="16"/>
  <c r="J62" i="16" s="1"/>
  <c r="D62" i="16"/>
  <c r="N61" i="16"/>
  <c r="O61" i="16" s="1"/>
  <c r="I61" i="16"/>
  <c r="D61" i="16"/>
  <c r="E61" i="16" s="1"/>
  <c r="N60" i="16"/>
  <c r="I60" i="16"/>
  <c r="J60" i="16" s="1"/>
  <c r="D60" i="16"/>
  <c r="E60" i="16" s="1"/>
  <c r="N59" i="16"/>
  <c r="O59" i="16" s="1"/>
  <c r="I59" i="16"/>
  <c r="J59" i="16" s="1"/>
  <c r="D59" i="16"/>
  <c r="E59" i="16" s="1"/>
  <c r="N58" i="16"/>
  <c r="O58" i="16" s="1"/>
  <c r="I58" i="16"/>
  <c r="J58" i="16" s="1"/>
  <c r="D58" i="16"/>
  <c r="N57" i="16"/>
  <c r="O57" i="16" s="1"/>
  <c r="I57" i="16"/>
  <c r="D57" i="16"/>
  <c r="E57" i="16" s="1"/>
  <c r="N56" i="16"/>
  <c r="I56" i="16"/>
  <c r="J56" i="16" s="1"/>
  <c r="D56" i="16"/>
  <c r="N55" i="16"/>
  <c r="I55" i="16"/>
  <c r="D55" i="16"/>
  <c r="E55" i="16" s="1"/>
  <c r="N54" i="16"/>
  <c r="I54" i="16"/>
  <c r="J54" i="16" s="1"/>
  <c r="D54" i="16"/>
  <c r="N53" i="16"/>
  <c r="O53" i="16" s="1"/>
  <c r="I53" i="16"/>
  <c r="J53" i="16" s="1"/>
  <c r="D53" i="16"/>
  <c r="E53" i="16" s="1"/>
  <c r="N52" i="16"/>
  <c r="I52" i="16"/>
  <c r="J52" i="16" s="1"/>
  <c r="D52" i="16"/>
  <c r="N51" i="16"/>
  <c r="O51" i="16" s="1"/>
  <c r="I51" i="16"/>
  <c r="J51" i="16" s="1"/>
  <c r="D51" i="16"/>
  <c r="E51" i="16" s="1"/>
  <c r="N50" i="16"/>
  <c r="O50" i="16" s="1"/>
  <c r="I50" i="16"/>
  <c r="J50" i="16" s="1"/>
  <c r="D50" i="16"/>
  <c r="N49" i="16"/>
  <c r="O49" i="16" s="1"/>
  <c r="I49" i="16"/>
  <c r="D49" i="16"/>
  <c r="E49" i="16" s="1"/>
  <c r="N48" i="16"/>
  <c r="I48" i="16"/>
  <c r="J48" i="16" s="1"/>
  <c r="D48" i="16"/>
  <c r="N47" i="16"/>
  <c r="O47" i="16" s="1"/>
  <c r="I47" i="16"/>
  <c r="D47" i="16"/>
  <c r="E47" i="16" s="1"/>
  <c r="N46" i="16"/>
  <c r="I46" i="16"/>
  <c r="J46" i="16" s="1"/>
  <c r="D46" i="16"/>
  <c r="N45" i="16"/>
  <c r="O45" i="16" s="1"/>
  <c r="I45" i="16"/>
  <c r="D45" i="16"/>
  <c r="E45" i="16" s="1"/>
  <c r="N44" i="16"/>
  <c r="I44" i="16"/>
  <c r="J44" i="16" s="1"/>
  <c r="D44" i="16"/>
  <c r="E44" i="16" s="1"/>
  <c r="N43" i="16"/>
  <c r="O43" i="16" s="1"/>
  <c r="I43" i="16"/>
  <c r="J43" i="16" s="1"/>
  <c r="D43" i="16"/>
  <c r="E43" i="16" s="1"/>
  <c r="N42" i="16"/>
  <c r="I42" i="16"/>
  <c r="J42" i="16" s="1"/>
  <c r="D42" i="16"/>
  <c r="N41" i="16"/>
  <c r="O41" i="16" s="1"/>
  <c r="I41" i="16"/>
  <c r="D41" i="16"/>
  <c r="E41" i="16" s="1"/>
  <c r="N40" i="16"/>
  <c r="I40" i="16"/>
  <c r="D40" i="16"/>
  <c r="N39" i="16"/>
  <c r="O39" i="16" s="1"/>
  <c r="I39" i="16"/>
  <c r="D39" i="16"/>
  <c r="E39" i="16" s="1"/>
  <c r="N38" i="16"/>
  <c r="I38" i="16"/>
  <c r="J38" i="16" s="1"/>
  <c r="D38" i="16"/>
  <c r="N37" i="16"/>
  <c r="O37" i="16" s="1"/>
  <c r="I37" i="16"/>
  <c r="D37" i="16"/>
  <c r="E37" i="16" s="1"/>
  <c r="N36" i="16"/>
  <c r="I36" i="16"/>
  <c r="J36" i="16" s="1"/>
  <c r="D36" i="16"/>
  <c r="N35" i="16"/>
  <c r="O35" i="16" s="1"/>
  <c r="I35" i="16"/>
  <c r="D35" i="16"/>
  <c r="E35" i="16" s="1"/>
  <c r="N34" i="16"/>
  <c r="I34" i="16"/>
  <c r="J34" i="16" s="1"/>
  <c r="D34" i="16"/>
  <c r="N33" i="16"/>
  <c r="O33" i="16" s="1"/>
  <c r="I33" i="16"/>
  <c r="D33" i="16"/>
  <c r="E33" i="16" s="1"/>
  <c r="N32" i="16"/>
  <c r="I32" i="16"/>
  <c r="J32" i="16" s="1"/>
  <c r="D32" i="16"/>
  <c r="N31" i="16"/>
  <c r="O31" i="16" s="1"/>
  <c r="I31" i="16"/>
  <c r="D31" i="16"/>
  <c r="E31" i="16" s="1"/>
  <c r="N30" i="16"/>
  <c r="I30" i="16"/>
  <c r="J30" i="16" s="1"/>
  <c r="D30" i="16"/>
  <c r="N29" i="16"/>
  <c r="O29" i="16" s="1"/>
  <c r="I29" i="16"/>
  <c r="D29" i="16"/>
  <c r="E29" i="16" s="1"/>
  <c r="N28" i="16"/>
  <c r="I28" i="16"/>
  <c r="J28" i="16" s="1"/>
  <c r="D28" i="16"/>
  <c r="E28" i="16" s="1"/>
  <c r="N27" i="16"/>
  <c r="O27" i="16" s="1"/>
  <c r="I27" i="16"/>
  <c r="D27" i="16"/>
  <c r="E27" i="16" s="1"/>
  <c r="N26" i="16"/>
  <c r="I26" i="16"/>
  <c r="J26" i="16" s="1"/>
  <c r="D26" i="16"/>
  <c r="N25" i="16"/>
  <c r="O25" i="16" s="1"/>
  <c r="I25" i="16"/>
  <c r="D25" i="16"/>
  <c r="E25" i="16" s="1"/>
  <c r="N24" i="16"/>
  <c r="I24" i="16"/>
  <c r="J24" i="16" s="1"/>
  <c r="D24" i="16"/>
  <c r="N23" i="16"/>
  <c r="O23" i="16" s="1"/>
  <c r="I23" i="16"/>
  <c r="D23" i="16"/>
  <c r="E23" i="16" s="1"/>
  <c r="N22" i="16"/>
  <c r="I22" i="16"/>
  <c r="J22" i="16" s="1"/>
  <c r="D22" i="16"/>
  <c r="N21" i="16"/>
  <c r="O21" i="16" s="1"/>
  <c r="I21" i="16"/>
  <c r="D21" i="16"/>
  <c r="E21" i="16" s="1"/>
  <c r="N20" i="16"/>
  <c r="I20" i="16"/>
  <c r="J20" i="16" s="1"/>
  <c r="D20" i="16"/>
  <c r="N19" i="16"/>
  <c r="O19" i="16" s="1"/>
  <c r="I19" i="16"/>
  <c r="J19" i="16" s="1"/>
  <c r="D19" i="16"/>
  <c r="E19" i="16" s="1"/>
  <c r="N18" i="16"/>
  <c r="I18" i="16"/>
  <c r="J18" i="16" s="1"/>
  <c r="D18" i="16"/>
  <c r="N17" i="16"/>
  <c r="O17" i="16" s="1"/>
  <c r="I17" i="16"/>
  <c r="D17" i="16"/>
  <c r="E17" i="16" s="1"/>
  <c r="N16" i="16"/>
  <c r="I16" i="16"/>
  <c r="J16" i="16" s="1"/>
  <c r="D16" i="16"/>
  <c r="N15" i="16"/>
  <c r="O15" i="16" s="1"/>
  <c r="I15" i="16"/>
  <c r="D15" i="16"/>
  <c r="E15" i="16" s="1"/>
  <c r="N14" i="16"/>
  <c r="I14" i="16"/>
  <c r="J14" i="16" s="1"/>
  <c r="D14" i="16"/>
  <c r="N13" i="16"/>
  <c r="O13" i="16" s="1"/>
  <c r="I13" i="16"/>
  <c r="D13" i="16"/>
  <c r="E13" i="16" s="1"/>
  <c r="N12" i="16"/>
  <c r="I12" i="16"/>
  <c r="J12" i="16" s="1"/>
  <c r="D12" i="16"/>
  <c r="E12" i="16" s="1"/>
  <c r="N11" i="16"/>
  <c r="O11" i="16" s="1"/>
  <c r="I11" i="16"/>
  <c r="D11" i="16"/>
  <c r="E11" i="16" s="1"/>
  <c r="N10" i="16"/>
  <c r="I10" i="16"/>
  <c r="J10" i="16" s="1"/>
  <c r="D10" i="16"/>
  <c r="N9" i="16"/>
  <c r="O9" i="16" s="1"/>
  <c r="I9" i="16"/>
  <c r="D9" i="16"/>
  <c r="E9" i="16" s="1"/>
  <c r="N8" i="16"/>
  <c r="I8" i="16"/>
  <c r="J8" i="16" s="1"/>
  <c r="D8" i="16"/>
  <c r="N7" i="16"/>
  <c r="O7" i="16" s="1"/>
  <c r="I7" i="16"/>
  <c r="D7" i="16"/>
  <c r="E7" i="16" s="1"/>
  <c r="N6" i="16"/>
  <c r="I6" i="16"/>
  <c r="J6" i="16" s="1"/>
  <c r="D6" i="16"/>
  <c r="N5" i="16"/>
  <c r="I5" i="16"/>
  <c r="D5" i="16"/>
  <c r="S4" i="16"/>
  <c r="N4" i="16"/>
  <c r="I4" i="16"/>
  <c r="D4" i="16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N3" i="16"/>
  <c r="I3" i="16"/>
  <c r="D3" i="16"/>
  <c r="N253" i="14"/>
  <c r="I253" i="14"/>
  <c r="D253" i="14"/>
  <c r="N252" i="14"/>
  <c r="J252" i="14"/>
  <c r="I252" i="14"/>
  <c r="D252" i="14"/>
  <c r="N251" i="14"/>
  <c r="I251" i="14"/>
  <c r="D251" i="14"/>
  <c r="E251" i="14" s="1"/>
  <c r="N250" i="14"/>
  <c r="J250" i="14"/>
  <c r="I250" i="14"/>
  <c r="D250" i="14"/>
  <c r="N249" i="14"/>
  <c r="I249" i="14"/>
  <c r="D249" i="14"/>
  <c r="O248" i="14"/>
  <c r="N248" i="14"/>
  <c r="I248" i="14"/>
  <c r="E248" i="14"/>
  <c r="D248" i="14"/>
  <c r="E249" i="14" s="1"/>
  <c r="N247" i="14"/>
  <c r="I247" i="14"/>
  <c r="D247" i="14"/>
  <c r="N246" i="14"/>
  <c r="I246" i="14"/>
  <c r="D246" i="14"/>
  <c r="N245" i="14"/>
  <c r="I245" i="14"/>
  <c r="D245" i="14"/>
  <c r="E245" i="14" s="1"/>
  <c r="N244" i="14"/>
  <c r="I244" i="14"/>
  <c r="D244" i="14"/>
  <c r="N243" i="14"/>
  <c r="O244" i="14" s="1"/>
  <c r="I243" i="14"/>
  <c r="J243" i="14" s="1"/>
  <c r="E243" i="14"/>
  <c r="D243" i="14"/>
  <c r="E244" i="14" s="1"/>
  <c r="N242" i="14"/>
  <c r="I242" i="14"/>
  <c r="D242" i="14"/>
  <c r="N241" i="14"/>
  <c r="O241" i="14" s="1"/>
  <c r="J241" i="14"/>
  <c r="I241" i="14"/>
  <c r="J242" i="14" s="1"/>
  <c r="D241" i="14"/>
  <c r="E242" i="14" s="1"/>
  <c r="N240" i="14"/>
  <c r="J240" i="14"/>
  <c r="I240" i="14"/>
  <c r="E240" i="14"/>
  <c r="D240" i="14"/>
  <c r="N239" i="14"/>
  <c r="O239" i="14" s="1"/>
  <c r="I239" i="14"/>
  <c r="D239" i="14"/>
  <c r="E239" i="14" s="1"/>
  <c r="N238" i="14"/>
  <c r="I238" i="14"/>
  <c r="J238" i="14" s="1"/>
  <c r="D238" i="14"/>
  <c r="N237" i="14"/>
  <c r="I237" i="14"/>
  <c r="J237" i="14" s="1"/>
  <c r="D237" i="14"/>
  <c r="E237" i="14" s="1"/>
  <c r="N236" i="14"/>
  <c r="I236" i="14"/>
  <c r="D236" i="14"/>
  <c r="N235" i="14"/>
  <c r="O235" i="14" s="1"/>
  <c r="I235" i="14"/>
  <c r="D235" i="14"/>
  <c r="N234" i="14"/>
  <c r="I234" i="14"/>
  <c r="J234" i="14" s="1"/>
  <c r="D234" i="14"/>
  <c r="N233" i="14"/>
  <c r="I233" i="14"/>
  <c r="D233" i="14"/>
  <c r="N232" i="14"/>
  <c r="I232" i="14"/>
  <c r="J232" i="14" s="1"/>
  <c r="D232" i="14"/>
  <c r="N231" i="14"/>
  <c r="I231" i="14"/>
  <c r="D231" i="14"/>
  <c r="N230" i="14"/>
  <c r="I230" i="14"/>
  <c r="J231" i="14" s="1"/>
  <c r="D230" i="14"/>
  <c r="N229" i="14"/>
  <c r="I229" i="14"/>
  <c r="J229" i="14" s="1"/>
  <c r="D229" i="14"/>
  <c r="N228" i="14"/>
  <c r="I228" i="14"/>
  <c r="D228" i="14"/>
  <c r="N227" i="14"/>
  <c r="O227" i="14" s="1"/>
  <c r="I227" i="14"/>
  <c r="D227" i="14"/>
  <c r="N226" i="14"/>
  <c r="O226" i="14" s="1"/>
  <c r="I226" i="14"/>
  <c r="J226" i="14" s="1"/>
  <c r="D226" i="14"/>
  <c r="N225" i="14"/>
  <c r="I225" i="14"/>
  <c r="D225" i="14"/>
  <c r="E225" i="14" s="1"/>
  <c r="N224" i="14"/>
  <c r="I224" i="14"/>
  <c r="J225" i="14" s="1"/>
  <c r="D224" i="14"/>
  <c r="E224" i="14" s="1"/>
  <c r="N223" i="14"/>
  <c r="I223" i="14"/>
  <c r="D223" i="14"/>
  <c r="N222" i="14"/>
  <c r="I222" i="14"/>
  <c r="J222" i="14" s="1"/>
  <c r="D222" i="14"/>
  <c r="N221" i="14"/>
  <c r="O221" i="14" s="1"/>
  <c r="I221" i="14"/>
  <c r="D221" i="14"/>
  <c r="N220" i="14"/>
  <c r="I220" i="14"/>
  <c r="D220" i="14"/>
  <c r="N219" i="14"/>
  <c r="I219" i="14"/>
  <c r="D219" i="14"/>
  <c r="E219" i="14" s="1"/>
  <c r="N218" i="14"/>
  <c r="O218" i="14" s="1"/>
  <c r="I218" i="14"/>
  <c r="J219" i="14" s="1"/>
  <c r="D218" i="14"/>
  <c r="N217" i="14"/>
  <c r="I217" i="14"/>
  <c r="D217" i="14"/>
  <c r="N216" i="14"/>
  <c r="O217" i="14" s="1"/>
  <c r="I216" i="14"/>
  <c r="J216" i="14" s="1"/>
  <c r="D216" i="14"/>
  <c r="E216" i="14" s="1"/>
  <c r="N215" i="14"/>
  <c r="O215" i="14" s="1"/>
  <c r="I215" i="14"/>
  <c r="D215" i="14"/>
  <c r="N214" i="14"/>
  <c r="I214" i="14"/>
  <c r="J214" i="14" s="1"/>
  <c r="D214" i="14"/>
  <c r="E215" i="14" s="1"/>
  <c r="N213" i="14"/>
  <c r="I213" i="14"/>
  <c r="D213" i="14"/>
  <c r="E213" i="14" s="1"/>
  <c r="N212" i="14"/>
  <c r="I212" i="14"/>
  <c r="D212" i="14"/>
  <c r="N211" i="14"/>
  <c r="I211" i="14"/>
  <c r="D211" i="14"/>
  <c r="N210" i="14"/>
  <c r="I210" i="14"/>
  <c r="J210" i="14" s="1"/>
  <c r="D210" i="14"/>
  <c r="N209" i="14"/>
  <c r="I209" i="14"/>
  <c r="D209" i="14"/>
  <c r="N208" i="14"/>
  <c r="I208" i="14"/>
  <c r="J208" i="14" s="1"/>
  <c r="D208" i="14"/>
  <c r="N207" i="14"/>
  <c r="I207" i="14"/>
  <c r="D207" i="14"/>
  <c r="N206" i="14"/>
  <c r="I206" i="14"/>
  <c r="J207" i="14" s="1"/>
  <c r="D206" i="14"/>
  <c r="N205" i="14"/>
  <c r="I205" i="14"/>
  <c r="J205" i="14" s="1"/>
  <c r="D205" i="14"/>
  <c r="N204" i="14"/>
  <c r="I204" i="14"/>
  <c r="D204" i="14"/>
  <c r="N203" i="14"/>
  <c r="O204" i="14" s="1"/>
  <c r="I203" i="14"/>
  <c r="D203" i="14"/>
  <c r="N202" i="14"/>
  <c r="O202" i="14" s="1"/>
  <c r="I202" i="14"/>
  <c r="J202" i="14" s="1"/>
  <c r="D202" i="14"/>
  <c r="N201" i="14"/>
  <c r="I201" i="14"/>
  <c r="D201" i="14"/>
  <c r="N200" i="14"/>
  <c r="J200" i="14"/>
  <c r="I200" i="14"/>
  <c r="J201" i="14" s="1"/>
  <c r="D200" i="14"/>
  <c r="E200" i="14" s="1"/>
  <c r="N199" i="14"/>
  <c r="I199" i="14"/>
  <c r="D199" i="14"/>
  <c r="N198" i="14"/>
  <c r="I198" i="14"/>
  <c r="J198" i="14" s="1"/>
  <c r="D198" i="14"/>
  <c r="E198" i="14" s="1"/>
  <c r="N197" i="14"/>
  <c r="O198" i="14" s="1"/>
  <c r="I197" i="14"/>
  <c r="D197" i="14"/>
  <c r="N196" i="14"/>
  <c r="I196" i="14"/>
  <c r="J196" i="14" s="1"/>
  <c r="D196" i="14"/>
  <c r="E197" i="14" s="1"/>
  <c r="N195" i="14"/>
  <c r="I195" i="14"/>
  <c r="D195" i="14"/>
  <c r="E195" i="14" s="1"/>
  <c r="N194" i="14"/>
  <c r="O194" i="14" s="1"/>
  <c r="I194" i="14"/>
  <c r="D194" i="14"/>
  <c r="N193" i="14"/>
  <c r="I193" i="14"/>
  <c r="J194" i="14" s="1"/>
  <c r="D193" i="14"/>
  <c r="N192" i="14"/>
  <c r="O193" i="14" s="1"/>
  <c r="I192" i="14"/>
  <c r="D192" i="14"/>
  <c r="N191" i="14"/>
  <c r="I191" i="14"/>
  <c r="D191" i="14"/>
  <c r="E191" i="14" s="1"/>
  <c r="N190" i="14"/>
  <c r="I190" i="14"/>
  <c r="J190" i="14" s="1"/>
  <c r="D190" i="14"/>
  <c r="N189" i="14"/>
  <c r="O189" i="14" s="1"/>
  <c r="I189" i="14"/>
  <c r="D189" i="14"/>
  <c r="E190" i="14" s="1"/>
  <c r="N188" i="14"/>
  <c r="O188" i="14" s="1"/>
  <c r="I188" i="14"/>
  <c r="J189" i="14" s="1"/>
  <c r="D188" i="14"/>
  <c r="N187" i="14"/>
  <c r="O187" i="14" s="1"/>
  <c r="I187" i="14"/>
  <c r="D187" i="14"/>
  <c r="E187" i="14" s="1"/>
  <c r="N186" i="14"/>
  <c r="O186" i="14" s="1"/>
  <c r="I186" i="14"/>
  <c r="J186" i="14" s="1"/>
  <c r="D186" i="14"/>
  <c r="N185" i="14"/>
  <c r="I185" i="14"/>
  <c r="D185" i="14"/>
  <c r="N184" i="14"/>
  <c r="O184" i="14" s="1"/>
  <c r="I184" i="14"/>
  <c r="J185" i="14" s="1"/>
  <c r="D184" i="14"/>
  <c r="E184" i="14" s="1"/>
  <c r="N183" i="14"/>
  <c r="I183" i="14"/>
  <c r="D183" i="14"/>
  <c r="N182" i="14"/>
  <c r="O183" i="14" s="1"/>
  <c r="I182" i="14"/>
  <c r="D182" i="14"/>
  <c r="E182" i="14" s="1"/>
  <c r="N181" i="14"/>
  <c r="O181" i="14" s="1"/>
  <c r="I181" i="14"/>
  <c r="J182" i="14" s="1"/>
  <c r="D181" i="14"/>
  <c r="N180" i="14"/>
  <c r="I180" i="14"/>
  <c r="D180" i="14"/>
  <c r="N179" i="14"/>
  <c r="O180" i="14" s="1"/>
  <c r="I179" i="14"/>
  <c r="J179" i="14" s="1"/>
  <c r="D179" i="14"/>
  <c r="E179" i="14" s="1"/>
  <c r="N178" i="14"/>
  <c r="O178" i="14" s="1"/>
  <c r="I178" i="14"/>
  <c r="D178" i="14"/>
  <c r="N177" i="14"/>
  <c r="I177" i="14"/>
  <c r="J177" i="14" s="1"/>
  <c r="D177" i="14"/>
  <c r="E178" i="14" s="1"/>
  <c r="N176" i="14"/>
  <c r="I176" i="14"/>
  <c r="D176" i="14"/>
  <c r="E176" i="14" s="1"/>
  <c r="N175" i="14"/>
  <c r="I175" i="14"/>
  <c r="D175" i="14"/>
  <c r="N174" i="14"/>
  <c r="I174" i="14"/>
  <c r="D174" i="14"/>
  <c r="N173" i="14"/>
  <c r="I173" i="14"/>
  <c r="J173" i="14" s="1"/>
  <c r="D173" i="14"/>
  <c r="N172" i="14"/>
  <c r="I172" i="14"/>
  <c r="D172" i="14"/>
  <c r="N171" i="14"/>
  <c r="I171" i="14"/>
  <c r="J171" i="14" s="1"/>
  <c r="D171" i="14"/>
  <c r="N170" i="14"/>
  <c r="I170" i="14"/>
  <c r="D170" i="14"/>
  <c r="N169" i="14"/>
  <c r="I169" i="14"/>
  <c r="J170" i="14" s="1"/>
  <c r="D169" i="14"/>
  <c r="N168" i="14"/>
  <c r="I168" i="14"/>
  <c r="J168" i="14" s="1"/>
  <c r="D168" i="14"/>
  <c r="N167" i="14"/>
  <c r="I167" i="14"/>
  <c r="D167" i="14"/>
  <c r="N166" i="14"/>
  <c r="O166" i="14" s="1"/>
  <c r="I166" i="14"/>
  <c r="D166" i="14"/>
  <c r="N165" i="14"/>
  <c r="O165" i="14" s="1"/>
  <c r="I165" i="14"/>
  <c r="J165" i="14" s="1"/>
  <c r="D165" i="14"/>
  <c r="N164" i="14"/>
  <c r="I164" i="14"/>
  <c r="D164" i="14"/>
  <c r="E164" i="14" s="1"/>
  <c r="N163" i="14"/>
  <c r="I163" i="14"/>
  <c r="J164" i="14" s="1"/>
  <c r="D163" i="14"/>
  <c r="E163" i="14" s="1"/>
  <c r="N162" i="14"/>
  <c r="I162" i="14"/>
  <c r="D162" i="14"/>
  <c r="N161" i="14"/>
  <c r="I161" i="14"/>
  <c r="J161" i="14" s="1"/>
  <c r="D161" i="14"/>
  <c r="N160" i="14"/>
  <c r="O160" i="14" s="1"/>
  <c r="I160" i="14"/>
  <c r="D160" i="14"/>
  <c r="N159" i="14"/>
  <c r="I159" i="14"/>
  <c r="D159" i="14"/>
  <c r="N158" i="14"/>
  <c r="I158" i="14"/>
  <c r="D158" i="14"/>
  <c r="E158" i="14" s="1"/>
  <c r="N157" i="14"/>
  <c r="O157" i="14" s="1"/>
  <c r="I157" i="14"/>
  <c r="J158" i="14" s="1"/>
  <c r="D157" i="14"/>
  <c r="N156" i="14"/>
  <c r="I156" i="14"/>
  <c r="D156" i="14"/>
  <c r="N155" i="14"/>
  <c r="O156" i="14" s="1"/>
  <c r="I155" i="14"/>
  <c r="J155" i="14" s="1"/>
  <c r="D155" i="14"/>
  <c r="E155" i="14" s="1"/>
  <c r="N154" i="14"/>
  <c r="O154" i="14" s="1"/>
  <c r="I154" i="14"/>
  <c r="D154" i="14"/>
  <c r="N153" i="14"/>
  <c r="I153" i="14"/>
  <c r="J153" i="14" s="1"/>
  <c r="D153" i="14"/>
  <c r="E154" i="14" s="1"/>
  <c r="N152" i="14"/>
  <c r="O152" i="14" s="1"/>
  <c r="I152" i="14"/>
  <c r="D152" i="14"/>
  <c r="E152" i="14" s="1"/>
  <c r="N151" i="14"/>
  <c r="I151" i="14"/>
  <c r="D151" i="14"/>
  <c r="N150" i="14"/>
  <c r="I150" i="14"/>
  <c r="D150" i="14"/>
  <c r="E150" i="14" s="1"/>
  <c r="N149" i="14"/>
  <c r="I149" i="14"/>
  <c r="J149" i="14" s="1"/>
  <c r="D149" i="14"/>
  <c r="N148" i="14"/>
  <c r="I148" i="14"/>
  <c r="D148" i="14"/>
  <c r="N147" i="14"/>
  <c r="I147" i="14"/>
  <c r="J147" i="14" s="1"/>
  <c r="D147" i="14"/>
  <c r="N146" i="14"/>
  <c r="O146" i="14" s="1"/>
  <c r="I146" i="14"/>
  <c r="D146" i="14"/>
  <c r="N145" i="14"/>
  <c r="I145" i="14"/>
  <c r="J146" i="14" s="1"/>
  <c r="D145" i="14"/>
  <c r="N144" i="14"/>
  <c r="I144" i="14"/>
  <c r="J144" i="14" s="1"/>
  <c r="D144" i="14"/>
  <c r="E144" i="14" s="1"/>
  <c r="O143" i="14"/>
  <c r="N143" i="14"/>
  <c r="I143" i="14"/>
  <c r="D143" i="14"/>
  <c r="N142" i="14"/>
  <c r="I142" i="14"/>
  <c r="J142" i="14" s="1"/>
  <c r="D142" i="14"/>
  <c r="E142" i="14" s="1"/>
  <c r="N141" i="14"/>
  <c r="I141" i="14"/>
  <c r="D141" i="14"/>
  <c r="N140" i="14"/>
  <c r="O140" i="14" s="1"/>
  <c r="I140" i="14"/>
  <c r="D140" i="14"/>
  <c r="E140" i="14" s="1"/>
  <c r="N139" i="14"/>
  <c r="O139" i="14" s="1"/>
  <c r="I139" i="14"/>
  <c r="J140" i="14" s="1"/>
  <c r="D139" i="14"/>
  <c r="N138" i="14"/>
  <c r="I138" i="14"/>
  <c r="D138" i="14"/>
  <c r="N137" i="14"/>
  <c r="O138" i="14" s="1"/>
  <c r="I137" i="14"/>
  <c r="J137" i="14" s="1"/>
  <c r="D137" i="14"/>
  <c r="E137" i="14" s="1"/>
  <c r="N136" i="14"/>
  <c r="I136" i="14"/>
  <c r="D136" i="14"/>
  <c r="N135" i="14"/>
  <c r="O135" i="14" s="1"/>
  <c r="I135" i="14"/>
  <c r="D135" i="14"/>
  <c r="E135" i="14" s="1"/>
  <c r="N134" i="14"/>
  <c r="O134" i="14" s="1"/>
  <c r="J134" i="14"/>
  <c r="I134" i="14"/>
  <c r="D134" i="14"/>
  <c r="N133" i="14"/>
  <c r="I133" i="14"/>
  <c r="D133" i="14"/>
  <c r="O132" i="14"/>
  <c r="N132" i="14"/>
  <c r="I132" i="14"/>
  <c r="J133" i="14" s="1"/>
  <c r="D132" i="14"/>
  <c r="N131" i="14"/>
  <c r="I131" i="14"/>
  <c r="D131" i="14"/>
  <c r="E131" i="14" s="1"/>
  <c r="N130" i="14"/>
  <c r="I130" i="14"/>
  <c r="J130" i="14" s="1"/>
  <c r="D130" i="14"/>
  <c r="E130" i="14" s="1"/>
  <c r="N129" i="14"/>
  <c r="O129" i="14" s="1"/>
  <c r="I129" i="14"/>
  <c r="D129" i="14"/>
  <c r="N128" i="14"/>
  <c r="I128" i="14"/>
  <c r="J128" i="14" s="1"/>
  <c r="D128" i="14"/>
  <c r="N127" i="14"/>
  <c r="O127" i="14" s="1"/>
  <c r="I127" i="14"/>
  <c r="J127" i="14" s="1"/>
  <c r="D127" i="14"/>
  <c r="E127" i="14" s="1"/>
  <c r="N126" i="14"/>
  <c r="I126" i="14"/>
  <c r="D126" i="14"/>
  <c r="N125" i="14"/>
  <c r="O125" i="14" s="1"/>
  <c r="I125" i="14"/>
  <c r="D125" i="14"/>
  <c r="E125" i="14" s="1"/>
  <c r="N124" i="14"/>
  <c r="I124" i="14"/>
  <c r="J124" i="14" s="1"/>
  <c r="D124" i="14"/>
  <c r="N123" i="14"/>
  <c r="I123" i="14"/>
  <c r="D123" i="14"/>
  <c r="E123" i="14" s="1"/>
  <c r="N122" i="14"/>
  <c r="I122" i="14"/>
  <c r="J122" i="14" s="1"/>
  <c r="D122" i="14"/>
  <c r="N121" i="14"/>
  <c r="O121" i="14" s="1"/>
  <c r="I121" i="14"/>
  <c r="D121" i="14"/>
  <c r="N120" i="14"/>
  <c r="I120" i="14"/>
  <c r="D120" i="14"/>
  <c r="N119" i="14"/>
  <c r="O119" i="14" s="1"/>
  <c r="I119" i="14"/>
  <c r="J119" i="14" s="1"/>
  <c r="D119" i="14"/>
  <c r="E119" i="14" s="1"/>
  <c r="N118" i="14"/>
  <c r="I118" i="14"/>
  <c r="D118" i="14"/>
  <c r="N117" i="14"/>
  <c r="O117" i="14" s="1"/>
  <c r="I117" i="14"/>
  <c r="D117" i="14"/>
  <c r="N116" i="14"/>
  <c r="O116" i="14" s="1"/>
  <c r="I116" i="14"/>
  <c r="D116" i="14"/>
  <c r="N115" i="14"/>
  <c r="I115" i="14"/>
  <c r="D115" i="14"/>
  <c r="E115" i="14" s="1"/>
  <c r="N114" i="14"/>
  <c r="I114" i="14"/>
  <c r="J115" i="14" s="1"/>
  <c r="D114" i="14"/>
  <c r="E114" i="14" s="1"/>
  <c r="N113" i="14"/>
  <c r="O114" i="14" s="1"/>
  <c r="I113" i="14"/>
  <c r="D113" i="14"/>
  <c r="N112" i="14"/>
  <c r="I112" i="14"/>
  <c r="J112" i="14" s="1"/>
  <c r="D112" i="14"/>
  <c r="N111" i="14"/>
  <c r="O111" i="14" s="1"/>
  <c r="I111" i="14"/>
  <c r="J111" i="14" s="1"/>
  <c r="D111" i="14"/>
  <c r="E112" i="14" s="1"/>
  <c r="N110" i="14"/>
  <c r="I110" i="14"/>
  <c r="D110" i="14"/>
  <c r="N109" i="14"/>
  <c r="O109" i="14" s="1"/>
  <c r="I109" i="14"/>
  <c r="J110" i="14" s="1"/>
  <c r="D109" i="14"/>
  <c r="E109" i="14" s="1"/>
  <c r="N108" i="14"/>
  <c r="I108" i="14"/>
  <c r="D108" i="14"/>
  <c r="N107" i="14"/>
  <c r="I107" i="14"/>
  <c r="D107" i="14"/>
  <c r="E107" i="14" s="1"/>
  <c r="N106" i="14"/>
  <c r="I106" i="14"/>
  <c r="J106" i="14" s="1"/>
  <c r="D106" i="14"/>
  <c r="N105" i="14"/>
  <c r="O105" i="14" s="1"/>
  <c r="I105" i="14"/>
  <c r="D105" i="14"/>
  <c r="N104" i="14"/>
  <c r="I104" i="14"/>
  <c r="D104" i="14"/>
  <c r="N103" i="14"/>
  <c r="O103" i="14" s="1"/>
  <c r="I103" i="14"/>
  <c r="D103" i="14"/>
  <c r="E103" i="14" s="1"/>
  <c r="N102" i="14"/>
  <c r="I102" i="14"/>
  <c r="D102" i="14"/>
  <c r="N101" i="14"/>
  <c r="O102" i="14" s="1"/>
  <c r="I101" i="14"/>
  <c r="D101" i="14"/>
  <c r="E101" i="14" s="1"/>
  <c r="N100" i="14"/>
  <c r="I100" i="14"/>
  <c r="J100" i="14" s="1"/>
  <c r="D100" i="14"/>
  <c r="N99" i="14"/>
  <c r="I99" i="14"/>
  <c r="D99" i="14"/>
  <c r="E100" i="14" s="1"/>
  <c r="N98" i="14"/>
  <c r="I98" i="14"/>
  <c r="D98" i="14"/>
  <c r="N97" i="14"/>
  <c r="O97" i="14" s="1"/>
  <c r="I97" i="14"/>
  <c r="D97" i="14"/>
  <c r="N96" i="14"/>
  <c r="I96" i="14"/>
  <c r="D96" i="14"/>
  <c r="N95" i="14"/>
  <c r="O96" i="14" s="1"/>
  <c r="I95" i="14"/>
  <c r="J95" i="14" s="1"/>
  <c r="D95" i="14"/>
  <c r="E95" i="14" s="1"/>
  <c r="N94" i="14"/>
  <c r="I94" i="14"/>
  <c r="D94" i="14"/>
  <c r="N93" i="14"/>
  <c r="O93" i="14" s="1"/>
  <c r="I93" i="14"/>
  <c r="D93" i="14"/>
  <c r="E94" i="14" s="1"/>
  <c r="N92" i="14"/>
  <c r="O92" i="14" s="1"/>
  <c r="I92" i="14"/>
  <c r="D92" i="14"/>
  <c r="N91" i="14"/>
  <c r="I91" i="14"/>
  <c r="D91" i="14"/>
  <c r="E91" i="14" s="1"/>
  <c r="N90" i="14"/>
  <c r="I90" i="14"/>
  <c r="D90" i="14"/>
  <c r="E90" i="14" s="1"/>
  <c r="N89" i="14"/>
  <c r="O89" i="14" s="1"/>
  <c r="I89" i="14"/>
  <c r="J89" i="14" s="1"/>
  <c r="D89" i="14"/>
  <c r="N88" i="14"/>
  <c r="O88" i="14" s="1"/>
  <c r="I88" i="14"/>
  <c r="D88" i="14"/>
  <c r="N87" i="14"/>
  <c r="O87" i="14" s="1"/>
  <c r="I87" i="14"/>
  <c r="J87" i="14" s="1"/>
  <c r="D87" i="14"/>
  <c r="E87" i="14" s="1"/>
  <c r="N86" i="14"/>
  <c r="I86" i="14"/>
  <c r="J86" i="14" s="1"/>
  <c r="D86" i="14"/>
  <c r="N85" i="14"/>
  <c r="O85" i="14" s="1"/>
  <c r="I85" i="14"/>
  <c r="J85" i="14" s="1"/>
  <c r="D85" i="14"/>
  <c r="E85" i="14" s="1"/>
  <c r="N84" i="14"/>
  <c r="I84" i="14"/>
  <c r="J84" i="14" s="1"/>
  <c r="D84" i="14"/>
  <c r="E84" i="14" s="1"/>
  <c r="N83" i="14"/>
  <c r="I83" i="14"/>
  <c r="J83" i="14" s="1"/>
  <c r="D83" i="14"/>
  <c r="E83" i="14" s="1"/>
  <c r="N82" i="14"/>
  <c r="I82" i="14"/>
  <c r="D82" i="14"/>
  <c r="N81" i="14"/>
  <c r="I81" i="14"/>
  <c r="J81" i="14" s="1"/>
  <c r="D81" i="14"/>
  <c r="N80" i="14"/>
  <c r="O80" i="14" s="1"/>
  <c r="I80" i="14"/>
  <c r="E80" i="14"/>
  <c r="D80" i="14"/>
  <c r="N79" i="14"/>
  <c r="I79" i="14"/>
  <c r="D79" i="14"/>
  <c r="N78" i="14"/>
  <c r="J78" i="14"/>
  <c r="I78" i="14"/>
  <c r="D78" i="14"/>
  <c r="E78" i="14" s="1"/>
  <c r="N77" i="14"/>
  <c r="I77" i="14"/>
  <c r="D77" i="14"/>
  <c r="N76" i="14"/>
  <c r="O76" i="14" s="1"/>
  <c r="I76" i="14"/>
  <c r="D76" i="14"/>
  <c r="N75" i="14"/>
  <c r="O75" i="14" s="1"/>
  <c r="I75" i="14"/>
  <c r="J75" i="14" s="1"/>
  <c r="D75" i="14"/>
  <c r="E75" i="14" s="1"/>
  <c r="N74" i="14"/>
  <c r="I74" i="14"/>
  <c r="D74" i="14"/>
  <c r="N73" i="14"/>
  <c r="O73" i="14" s="1"/>
  <c r="I73" i="14"/>
  <c r="J73" i="14" s="1"/>
  <c r="D73" i="14"/>
  <c r="E73" i="14" s="1"/>
  <c r="N72" i="14"/>
  <c r="I72" i="14"/>
  <c r="D72" i="14"/>
  <c r="N71" i="14"/>
  <c r="O71" i="14" s="1"/>
  <c r="I71" i="14"/>
  <c r="D71" i="14"/>
  <c r="E71" i="14" s="1"/>
  <c r="N70" i="14"/>
  <c r="O70" i="14" s="1"/>
  <c r="I70" i="14"/>
  <c r="J70" i="14" s="1"/>
  <c r="D70" i="14"/>
  <c r="N69" i="14"/>
  <c r="I69" i="14"/>
  <c r="E69" i="14"/>
  <c r="D69" i="14"/>
  <c r="N68" i="14"/>
  <c r="O68" i="14" s="1"/>
  <c r="I68" i="14"/>
  <c r="J68" i="14" s="1"/>
  <c r="E68" i="14"/>
  <c r="D68" i="14"/>
  <c r="N67" i="14"/>
  <c r="I67" i="14"/>
  <c r="D67" i="14"/>
  <c r="O66" i="14"/>
  <c r="N66" i="14"/>
  <c r="I66" i="14"/>
  <c r="J66" i="14" s="1"/>
  <c r="D66" i="14"/>
  <c r="N65" i="14"/>
  <c r="O65" i="14" s="1"/>
  <c r="J65" i="14"/>
  <c r="I65" i="14"/>
  <c r="D65" i="14"/>
  <c r="E65" i="14" s="1"/>
  <c r="N64" i="14"/>
  <c r="O64" i="14" s="1"/>
  <c r="I64" i="14"/>
  <c r="J64" i="14" s="1"/>
  <c r="D64" i="14"/>
  <c r="E64" i="14" s="1"/>
  <c r="N63" i="14"/>
  <c r="I63" i="14"/>
  <c r="D63" i="14"/>
  <c r="E63" i="14" s="1"/>
  <c r="N62" i="14"/>
  <c r="I62" i="14"/>
  <c r="J62" i="14" s="1"/>
  <c r="D62" i="14"/>
  <c r="N61" i="14"/>
  <c r="I61" i="14"/>
  <c r="D61" i="14"/>
  <c r="E62" i="14" s="1"/>
  <c r="N60" i="14"/>
  <c r="I60" i="14"/>
  <c r="D60" i="14"/>
  <c r="N59" i="14"/>
  <c r="O59" i="14" s="1"/>
  <c r="I59" i="14"/>
  <c r="D59" i="14"/>
  <c r="N58" i="14"/>
  <c r="I58" i="14"/>
  <c r="J59" i="14" s="1"/>
  <c r="D58" i="14"/>
  <c r="N57" i="14"/>
  <c r="O58" i="14" s="1"/>
  <c r="I57" i="14"/>
  <c r="J57" i="14" s="1"/>
  <c r="D57" i="14"/>
  <c r="E57" i="14" s="1"/>
  <c r="N56" i="14"/>
  <c r="I56" i="14"/>
  <c r="D56" i="14"/>
  <c r="N55" i="14"/>
  <c r="O55" i="14" s="1"/>
  <c r="I55" i="14"/>
  <c r="D55" i="14"/>
  <c r="E56" i="14" s="1"/>
  <c r="N54" i="14"/>
  <c r="O54" i="14" s="1"/>
  <c r="I54" i="14"/>
  <c r="D54" i="14"/>
  <c r="N53" i="14"/>
  <c r="I53" i="14"/>
  <c r="D53" i="14"/>
  <c r="E53" i="14" s="1"/>
  <c r="N52" i="14"/>
  <c r="I52" i="14"/>
  <c r="J53" i="14" s="1"/>
  <c r="D52" i="14"/>
  <c r="E52" i="14" s="1"/>
  <c r="N51" i="14"/>
  <c r="O52" i="14" s="1"/>
  <c r="I51" i="14"/>
  <c r="D51" i="14"/>
  <c r="N50" i="14"/>
  <c r="I50" i="14"/>
  <c r="J50" i="14" s="1"/>
  <c r="D50" i="14"/>
  <c r="N49" i="14"/>
  <c r="O49" i="14" s="1"/>
  <c r="I49" i="14"/>
  <c r="J49" i="14" s="1"/>
  <c r="D49" i="14"/>
  <c r="E50" i="14" s="1"/>
  <c r="N48" i="14"/>
  <c r="I48" i="14"/>
  <c r="D48" i="14"/>
  <c r="N47" i="14"/>
  <c r="O47" i="14" s="1"/>
  <c r="I47" i="14"/>
  <c r="J48" i="14" s="1"/>
  <c r="D47" i="14"/>
  <c r="E47" i="14" s="1"/>
  <c r="N46" i="14"/>
  <c r="I46" i="14"/>
  <c r="J47" i="14" s="1"/>
  <c r="D46" i="14"/>
  <c r="N45" i="14"/>
  <c r="I45" i="14"/>
  <c r="D45" i="14"/>
  <c r="E45" i="14" s="1"/>
  <c r="N44" i="14"/>
  <c r="O45" i="14" s="1"/>
  <c r="I44" i="14"/>
  <c r="J44" i="14" s="1"/>
  <c r="D44" i="14"/>
  <c r="N43" i="14"/>
  <c r="O43" i="14" s="1"/>
  <c r="I43" i="14"/>
  <c r="D43" i="14"/>
  <c r="N42" i="14"/>
  <c r="I42" i="14"/>
  <c r="D42" i="14"/>
  <c r="E43" i="14" s="1"/>
  <c r="N41" i="14"/>
  <c r="O41" i="14" s="1"/>
  <c r="I41" i="14"/>
  <c r="D41" i="14"/>
  <c r="E41" i="14" s="1"/>
  <c r="N40" i="14"/>
  <c r="I40" i="14"/>
  <c r="D40" i="14"/>
  <c r="N39" i="14"/>
  <c r="O40" i="14" s="1"/>
  <c r="I39" i="14"/>
  <c r="D39" i="14"/>
  <c r="E39" i="14" s="1"/>
  <c r="N38" i="14"/>
  <c r="I38" i="14"/>
  <c r="J38" i="14" s="1"/>
  <c r="D38" i="14"/>
  <c r="N37" i="14"/>
  <c r="I37" i="14"/>
  <c r="D37" i="14"/>
  <c r="E38" i="14" s="1"/>
  <c r="N36" i="14"/>
  <c r="I36" i="14"/>
  <c r="D36" i="14"/>
  <c r="N35" i="14"/>
  <c r="O35" i="14" s="1"/>
  <c r="I35" i="14"/>
  <c r="D35" i="14"/>
  <c r="N34" i="14"/>
  <c r="I34" i="14"/>
  <c r="J35" i="14" s="1"/>
  <c r="D34" i="14"/>
  <c r="N33" i="14"/>
  <c r="O34" i="14" s="1"/>
  <c r="I33" i="14"/>
  <c r="J33" i="14" s="1"/>
  <c r="D33" i="14"/>
  <c r="E33" i="14" s="1"/>
  <c r="N32" i="14"/>
  <c r="I32" i="14"/>
  <c r="D32" i="14"/>
  <c r="N31" i="14"/>
  <c r="O31" i="14" s="1"/>
  <c r="I31" i="14"/>
  <c r="D31" i="14"/>
  <c r="E32" i="14" s="1"/>
  <c r="N30" i="14"/>
  <c r="O30" i="14" s="1"/>
  <c r="I30" i="14"/>
  <c r="D30" i="14"/>
  <c r="N29" i="14"/>
  <c r="I29" i="14"/>
  <c r="E29" i="14"/>
  <c r="D29" i="14"/>
  <c r="N28" i="14"/>
  <c r="I28" i="14"/>
  <c r="J29" i="14" s="1"/>
  <c r="D28" i="14"/>
  <c r="N27" i="14"/>
  <c r="I27" i="14"/>
  <c r="D27" i="14"/>
  <c r="E27" i="14" s="1"/>
  <c r="N26" i="14"/>
  <c r="O27" i="14" s="1"/>
  <c r="I26" i="14"/>
  <c r="J26" i="14" s="1"/>
  <c r="D26" i="14"/>
  <c r="N25" i="14"/>
  <c r="O26" i="14" s="1"/>
  <c r="I25" i="14"/>
  <c r="D25" i="14"/>
  <c r="N24" i="14"/>
  <c r="I24" i="14"/>
  <c r="D24" i="14"/>
  <c r="E25" i="14" s="1"/>
  <c r="N23" i="14"/>
  <c r="O23" i="14" s="1"/>
  <c r="I23" i="14"/>
  <c r="D23" i="14"/>
  <c r="E24" i="14" s="1"/>
  <c r="N22" i="14"/>
  <c r="I22" i="14"/>
  <c r="D22" i="14"/>
  <c r="N21" i="14"/>
  <c r="O22" i="14" s="1"/>
  <c r="I21" i="14"/>
  <c r="J22" i="14" s="1"/>
  <c r="D21" i="14"/>
  <c r="E21" i="14" s="1"/>
  <c r="N20" i="14"/>
  <c r="O21" i="14" s="1"/>
  <c r="I20" i="14"/>
  <c r="J20" i="14" s="1"/>
  <c r="D20" i="14"/>
  <c r="N19" i="14"/>
  <c r="O19" i="14" s="1"/>
  <c r="I19" i="14"/>
  <c r="D19" i="14"/>
  <c r="E20" i="14" s="1"/>
  <c r="N18" i="14"/>
  <c r="O18" i="14" s="1"/>
  <c r="I18" i="14"/>
  <c r="E18" i="14"/>
  <c r="D18" i="14"/>
  <c r="N17" i="14"/>
  <c r="I17" i="14"/>
  <c r="D17" i="14"/>
  <c r="N16" i="14"/>
  <c r="I16" i="14"/>
  <c r="J17" i="14" s="1"/>
  <c r="D16" i="14"/>
  <c r="N15" i="14"/>
  <c r="I15" i="14"/>
  <c r="D15" i="14"/>
  <c r="N14" i="14"/>
  <c r="O15" i="14" s="1"/>
  <c r="J14" i="14"/>
  <c r="I14" i="14"/>
  <c r="D14" i="14"/>
  <c r="N13" i="14"/>
  <c r="I13" i="14"/>
  <c r="D13" i="14"/>
  <c r="N12" i="14"/>
  <c r="I12" i="14"/>
  <c r="D12" i="14"/>
  <c r="E13" i="14" s="1"/>
  <c r="N11" i="14"/>
  <c r="O11" i="14" s="1"/>
  <c r="J11" i="14"/>
  <c r="I11" i="14"/>
  <c r="J12" i="14" s="1"/>
  <c r="D11" i="14"/>
  <c r="N10" i="14"/>
  <c r="I10" i="14"/>
  <c r="D10" i="14"/>
  <c r="O9" i="14"/>
  <c r="N9" i="14"/>
  <c r="O10" i="14" s="1"/>
  <c r="I9" i="14"/>
  <c r="J9" i="14" s="1"/>
  <c r="D9" i="14"/>
  <c r="N8" i="14"/>
  <c r="I8" i="14"/>
  <c r="D8" i="14"/>
  <c r="N7" i="14"/>
  <c r="O8" i="14" s="1"/>
  <c r="I7" i="14"/>
  <c r="J7" i="14" s="1"/>
  <c r="D7" i="14"/>
  <c r="E8" i="14" s="1"/>
  <c r="N6" i="14"/>
  <c r="I6" i="14"/>
  <c r="D6" i="14"/>
  <c r="N5" i="14"/>
  <c r="I5" i="14"/>
  <c r="J6" i="14" s="1"/>
  <c r="D5" i="14"/>
  <c r="E5" i="14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T4" i="14"/>
  <c r="U4" i="14" s="1"/>
  <c r="V4" i="14" s="1"/>
  <c r="S4" i="14"/>
  <c r="S5" i="14" s="1"/>
  <c r="N4" i="14"/>
  <c r="I4" i="14"/>
  <c r="D4" i="14"/>
  <c r="A4" i="14"/>
  <c r="N3" i="14"/>
  <c r="I3" i="14"/>
  <c r="D3" i="14"/>
  <c r="E4" i="14" s="1"/>
  <c r="AC25" i="16" l="1"/>
  <c r="Z25" i="16"/>
  <c r="AF9" i="14"/>
  <c r="Z9" i="14"/>
  <c r="AC9" i="14"/>
  <c r="AF20" i="16"/>
  <c r="AC20" i="16"/>
  <c r="Z20" i="16"/>
  <c r="AF22" i="16"/>
  <c r="AF11" i="14"/>
  <c r="AC20" i="14"/>
  <c r="AC10" i="14"/>
  <c r="AF22" i="14"/>
  <c r="AC20" i="12"/>
  <c r="AF25" i="12"/>
  <c r="O34" i="16"/>
  <c r="E7" i="14"/>
  <c r="J16" i="14"/>
  <c r="O20" i="14"/>
  <c r="J24" i="14"/>
  <c r="J28" i="14"/>
  <c r="E37" i="14"/>
  <c r="O39" i="14"/>
  <c r="J42" i="14"/>
  <c r="E61" i="14"/>
  <c r="O63" i="14"/>
  <c r="J104" i="14"/>
  <c r="E148" i="14"/>
  <c r="O150" i="14"/>
  <c r="E172" i="14"/>
  <c r="O174" i="14"/>
  <c r="O190" i="14"/>
  <c r="E209" i="14"/>
  <c r="O211" i="14"/>
  <c r="E233" i="14"/>
  <c r="J247" i="14"/>
  <c r="J246" i="14"/>
  <c r="O10" i="16"/>
  <c r="J131" i="16"/>
  <c r="J139" i="16"/>
  <c r="J155" i="16"/>
  <c r="J163" i="16"/>
  <c r="J171" i="16"/>
  <c r="J179" i="16"/>
  <c r="J187" i="16"/>
  <c r="J195" i="16"/>
  <c r="J203" i="16"/>
  <c r="J211" i="16"/>
  <c r="J219" i="16"/>
  <c r="J227" i="16"/>
  <c r="J235" i="16"/>
  <c r="J243" i="16"/>
  <c r="J251" i="16"/>
  <c r="E106" i="16"/>
  <c r="O6" i="14"/>
  <c r="E10" i="14"/>
  <c r="J19" i="14"/>
  <c r="E30" i="14"/>
  <c r="J31" i="14"/>
  <c r="E34" i="14"/>
  <c r="O36" i="14"/>
  <c r="J39" i="14"/>
  <c r="J55" i="14"/>
  <c r="E58" i="14"/>
  <c r="O60" i="14"/>
  <c r="E70" i="14"/>
  <c r="J71" i="14"/>
  <c r="J76" i="14"/>
  <c r="E81" i="14"/>
  <c r="O83" i="14"/>
  <c r="J88" i="14"/>
  <c r="J93" i="14"/>
  <c r="E96" i="14"/>
  <c r="O98" i="14"/>
  <c r="J101" i="14"/>
  <c r="J117" i="14"/>
  <c r="E120" i="14"/>
  <c r="O122" i="14"/>
  <c r="J125" i="14"/>
  <c r="E133" i="14"/>
  <c r="J135" i="14"/>
  <c r="O137" i="14"/>
  <c r="O142" i="14"/>
  <c r="E145" i="14"/>
  <c r="O147" i="14"/>
  <c r="J150" i="14"/>
  <c r="E161" i="14"/>
  <c r="O163" i="14"/>
  <c r="E169" i="14"/>
  <c r="O171" i="14"/>
  <c r="J174" i="14"/>
  <c r="E186" i="14"/>
  <c r="O199" i="14"/>
  <c r="O200" i="14"/>
  <c r="E206" i="14"/>
  <c r="O208" i="14"/>
  <c r="J211" i="14"/>
  <c r="E222" i="14"/>
  <c r="O224" i="14"/>
  <c r="E230" i="14"/>
  <c r="O232" i="14"/>
  <c r="J235" i="14"/>
  <c r="J244" i="14"/>
  <c r="E10" i="16"/>
  <c r="E18" i="16"/>
  <c r="E26" i="16"/>
  <c r="E34" i="16"/>
  <c r="E42" i="16"/>
  <c r="E50" i="16"/>
  <c r="E58" i="16"/>
  <c r="E66" i="16"/>
  <c r="E74" i="16"/>
  <c r="E82" i="16"/>
  <c r="E90" i="16"/>
  <c r="E98" i="16"/>
  <c r="E114" i="16"/>
  <c r="E122" i="16"/>
  <c r="E15" i="14"/>
  <c r="J67" i="14"/>
  <c r="E74" i="14"/>
  <c r="E79" i="14"/>
  <c r="E138" i="14"/>
  <c r="E143" i="14"/>
  <c r="E185" i="14"/>
  <c r="J187" i="14"/>
  <c r="E201" i="14"/>
  <c r="J248" i="14"/>
  <c r="J249" i="14"/>
  <c r="O252" i="14"/>
  <c r="E5" i="16"/>
  <c r="J10" i="14"/>
  <c r="J18" i="14"/>
  <c r="E6" i="14"/>
  <c r="J15" i="14"/>
  <c r="E22" i="14"/>
  <c r="J27" i="14"/>
  <c r="J30" i="14"/>
  <c r="J37" i="14"/>
  <c r="E40" i="14"/>
  <c r="O42" i="14"/>
  <c r="J45" i="14"/>
  <c r="E49" i="14"/>
  <c r="O51" i="14"/>
  <c r="J54" i="14"/>
  <c r="J61" i="14"/>
  <c r="O67" i="14"/>
  <c r="J69" i="14"/>
  <c r="E72" i="14"/>
  <c r="E77" i="14"/>
  <c r="J79" i="14"/>
  <c r="O81" i="14"/>
  <c r="J92" i="14"/>
  <c r="J99" i="14"/>
  <c r="E102" i="14"/>
  <c r="O104" i="14"/>
  <c r="J107" i="14"/>
  <c r="J116" i="14"/>
  <c r="E118" i="14"/>
  <c r="O120" i="14"/>
  <c r="J123" i="14"/>
  <c r="E126" i="14"/>
  <c r="O128" i="14"/>
  <c r="J131" i="14"/>
  <c r="O133" i="14"/>
  <c r="J138" i="14"/>
  <c r="J143" i="14"/>
  <c r="O145" i="14"/>
  <c r="J148" i="14"/>
  <c r="E151" i="14"/>
  <c r="O153" i="14"/>
  <c r="J156" i="14"/>
  <c r="E160" i="14"/>
  <c r="O162" i="14"/>
  <c r="E167" i="14"/>
  <c r="O169" i="14"/>
  <c r="E175" i="14"/>
  <c r="O177" i="14"/>
  <c r="J180" i="14"/>
  <c r="O191" i="14"/>
  <c r="E194" i="14"/>
  <c r="O196" i="14"/>
  <c r="E204" i="14"/>
  <c r="O206" i="14"/>
  <c r="E212" i="14"/>
  <c r="O214" i="14"/>
  <c r="J217" i="14"/>
  <c r="E221" i="14"/>
  <c r="O223" i="14"/>
  <c r="E228" i="14"/>
  <c r="O230" i="14"/>
  <c r="E236" i="14"/>
  <c r="O242" i="14"/>
  <c r="J13" i="16"/>
  <c r="O18" i="16"/>
  <c r="J21" i="16"/>
  <c r="O26" i="16"/>
  <c r="J29" i="16"/>
  <c r="J37" i="16"/>
  <c r="O42" i="16"/>
  <c r="J45" i="16"/>
  <c r="J4" i="14"/>
  <c r="O12" i="14"/>
  <c r="O4" i="14"/>
  <c r="J8" i="14"/>
  <c r="E14" i="14"/>
  <c r="O17" i="14"/>
  <c r="O24" i="14"/>
  <c r="E11" i="14"/>
  <c r="J13" i="14"/>
  <c r="O16" i="14"/>
  <c r="E19" i="14"/>
  <c r="J23" i="14"/>
  <c r="E26" i="14"/>
  <c r="O28" i="14"/>
  <c r="O29" i="14"/>
  <c r="J32" i="14"/>
  <c r="E35" i="14"/>
  <c r="O37" i="14"/>
  <c r="J41" i="14"/>
  <c r="E44" i="14"/>
  <c r="O46" i="14"/>
  <c r="E51" i="14"/>
  <c r="O53" i="14"/>
  <c r="J56" i="14"/>
  <c r="E59" i="14"/>
  <c r="O61" i="14"/>
  <c r="O69" i="14"/>
  <c r="J72" i="14"/>
  <c r="O74" i="14"/>
  <c r="J77" i="14"/>
  <c r="O79" i="14"/>
  <c r="O86" i="14"/>
  <c r="E89" i="14"/>
  <c r="O91" i="14"/>
  <c r="J94" i="14"/>
  <c r="E97" i="14"/>
  <c r="O99" i="14"/>
  <c r="E106" i="14"/>
  <c r="O108" i="14"/>
  <c r="E113" i="14"/>
  <c r="O115" i="14"/>
  <c r="J118" i="14"/>
  <c r="E121" i="14"/>
  <c r="O123" i="14"/>
  <c r="E129" i="14"/>
  <c r="O131" i="14"/>
  <c r="E134" i="14"/>
  <c r="J136" i="14"/>
  <c r="J141" i="14"/>
  <c r="O144" i="14"/>
  <c r="E146" i="14"/>
  <c r="O148" i="14"/>
  <c r="J152" i="14"/>
  <c r="J159" i="14"/>
  <c r="J167" i="14"/>
  <c r="E170" i="14"/>
  <c r="O172" i="14"/>
  <c r="J176" i="14"/>
  <c r="J183" i="14"/>
  <c r="O185" i="14"/>
  <c r="E192" i="14"/>
  <c r="J195" i="14"/>
  <c r="J204" i="14"/>
  <c r="E207" i="14"/>
  <c r="O209" i="14"/>
  <c r="J213" i="14"/>
  <c r="J220" i="14"/>
  <c r="J228" i="14"/>
  <c r="E231" i="14"/>
  <c r="O233" i="14"/>
  <c r="E241" i="14"/>
  <c r="O5" i="16"/>
  <c r="F4" i="14"/>
  <c r="G4" i="14" s="1"/>
  <c r="E9" i="14"/>
  <c r="O13" i="14"/>
  <c r="E16" i="14"/>
  <c r="J25" i="14"/>
  <c r="E28" i="14"/>
  <c r="E31" i="14"/>
  <c r="O33" i="14"/>
  <c r="J36" i="14"/>
  <c r="J43" i="14"/>
  <c r="E46" i="14"/>
  <c r="O48" i="14"/>
  <c r="J51" i="14"/>
  <c r="E55" i="14"/>
  <c r="O57" i="14"/>
  <c r="J60" i="14"/>
  <c r="E66" i="14"/>
  <c r="O77" i="14"/>
  <c r="J82" i="14"/>
  <c r="J98" i="14"/>
  <c r="J105" i="14"/>
  <c r="E108" i="14"/>
  <c r="O110" i="14"/>
  <c r="J113" i="14"/>
  <c r="E117" i="14"/>
  <c r="J121" i="14"/>
  <c r="E124" i="14"/>
  <c r="O126" i="14"/>
  <c r="J129" i="14"/>
  <c r="E132" i="14"/>
  <c r="E139" i="14"/>
  <c r="O141" i="14"/>
  <c r="E149" i="14"/>
  <c r="O151" i="14"/>
  <c r="J154" i="14"/>
  <c r="E157" i="14"/>
  <c r="O159" i="14"/>
  <c r="J162" i="14"/>
  <c r="E166" i="14"/>
  <c r="O168" i="14"/>
  <c r="E173" i="14"/>
  <c r="O175" i="14"/>
  <c r="E181" i="14"/>
  <c r="E188" i="14"/>
  <c r="J192" i="14"/>
  <c r="E203" i="14"/>
  <c r="O205" i="14"/>
  <c r="E210" i="14"/>
  <c r="O212" i="14"/>
  <c r="E218" i="14"/>
  <c r="O220" i="14"/>
  <c r="J223" i="14"/>
  <c r="E227" i="14"/>
  <c r="O229" i="14"/>
  <c r="E234" i="14"/>
  <c r="O236" i="14"/>
  <c r="O246" i="14"/>
  <c r="E6" i="16"/>
  <c r="O8" i="16"/>
  <c r="J11" i="16"/>
  <c r="E14" i="16"/>
  <c r="O16" i="16"/>
  <c r="E22" i="16"/>
  <c r="J27" i="16"/>
  <c r="J35" i="16"/>
  <c r="J147" i="16"/>
  <c r="J253" i="14"/>
  <c r="J129" i="16"/>
  <c r="J137" i="16"/>
  <c r="J145" i="16"/>
  <c r="J153" i="16"/>
  <c r="J161" i="16"/>
  <c r="J169" i="16"/>
  <c r="J177" i="16"/>
  <c r="J185" i="16"/>
  <c r="J193" i="16"/>
  <c r="J201" i="16"/>
  <c r="J209" i="16"/>
  <c r="J217" i="16"/>
  <c r="J225" i="16"/>
  <c r="J233" i="16"/>
  <c r="J241" i="16"/>
  <c r="J249" i="16"/>
  <c r="O24" i="16"/>
  <c r="E30" i="16"/>
  <c r="O32" i="16"/>
  <c r="E38" i="16"/>
  <c r="O40" i="16"/>
  <c r="E46" i="16"/>
  <c r="O48" i="16"/>
  <c r="E54" i="16"/>
  <c r="O56" i="16"/>
  <c r="E62" i="16"/>
  <c r="O64" i="16"/>
  <c r="E70" i="16"/>
  <c r="O72" i="16"/>
  <c r="E78" i="16"/>
  <c r="O80" i="16"/>
  <c r="E86" i="16"/>
  <c r="O88" i="16"/>
  <c r="E94" i="16"/>
  <c r="O96" i="16"/>
  <c r="E102" i="16"/>
  <c r="O104" i="16"/>
  <c r="E110" i="16"/>
  <c r="O112" i="16"/>
  <c r="E118" i="16"/>
  <c r="O120" i="16"/>
  <c r="O251" i="14"/>
  <c r="E253" i="14"/>
  <c r="O6" i="16"/>
  <c r="J9" i="16"/>
  <c r="O14" i="16"/>
  <c r="J17" i="16"/>
  <c r="O22" i="16"/>
  <c r="J25" i="16"/>
  <c r="O30" i="16"/>
  <c r="J33" i="16"/>
  <c r="O38" i="16"/>
  <c r="J41" i="16"/>
  <c r="O46" i="16"/>
  <c r="J49" i="16"/>
  <c r="O54" i="16"/>
  <c r="J57" i="16"/>
  <c r="O62" i="16"/>
  <c r="J65" i="16"/>
  <c r="O70" i="16"/>
  <c r="J73" i="16"/>
  <c r="O78" i="16"/>
  <c r="J81" i="16"/>
  <c r="O86" i="16"/>
  <c r="J89" i="16"/>
  <c r="O94" i="16"/>
  <c r="J97" i="16"/>
  <c r="O102" i="16"/>
  <c r="J105" i="16"/>
  <c r="O110" i="16"/>
  <c r="J113" i="16"/>
  <c r="O118" i="16"/>
  <c r="J121" i="16"/>
  <c r="O126" i="16"/>
  <c r="O134" i="16"/>
  <c r="O142" i="16"/>
  <c r="O150" i="16"/>
  <c r="O158" i="16"/>
  <c r="O166" i="16"/>
  <c r="O174" i="16"/>
  <c r="O182" i="16"/>
  <c r="O190" i="16"/>
  <c r="O198" i="16"/>
  <c r="O206" i="16"/>
  <c r="O214" i="16"/>
  <c r="O222" i="16"/>
  <c r="O230" i="16"/>
  <c r="O238" i="16"/>
  <c r="O246" i="16"/>
  <c r="J127" i="16"/>
  <c r="J135" i="16"/>
  <c r="J143" i="16"/>
  <c r="J151" i="16"/>
  <c r="J159" i="16"/>
  <c r="J167" i="16"/>
  <c r="J175" i="16"/>
  <c r="J183" i="16"/>
  <c r="J191" i="16"/>
  <c r="J199" i="16"/>
  <c r="J207" i="16"/>
  <c r="J215" i="16"/>
  <c r="J223" i="16"/>
  <c r="J231" i="16"/>
  <c r="J239" i="16"/>
  <c r="J247" i="16"/>
  <c r="E126" i="16"/>
  <c r="O238" i="14"/>
  <c r="O245" i="14"/>
  <c r="E247" i="14"/>
  <c r="E250" i="14"/>
  <c r="J251" i="14"/>
  <c r="O253" i="14"/>
  <c r="T4" i="16"/>
  <c r="U4" i="16" s="1"/>
  <c r="V4" i="16" s="1"/>
  <c r="S5" i="16"/>
  <c r="J7" i="16"/>
  <c r="O12" i="16"/>
  <c r="J15" i="16"/>
  <c r="O20" i="16"/>
  <c r="J23" i="16"/>
  <c r="O28" i="16"/>
  <c r="J31" i="16"/>
  <c r="O36" i="16"/>
  <c r="J39" i="16"/>
  <c r="O44" i="16"/>
  <c r="J47" i="16"/>
  <c r="O52" i="16"/>
  <c r="J55" i="16"/>
  <c r="O60" i="16"/>
  <c r="J63" i="16"/>
  <c r="O68" i="16"/>
  <c r="J71" i="16"/>
  <c r="O76" i="16"/>
  <c r="J79" i="16"/>
  <c r="O84" i="16"/>
  <c r="J87" i="16"/>
  <c r="O92" i="16"/>
  <c r="J95" i="16"/>
  <c r="O100" i="16"/>
  <c r="J103" i="16"/>
  <c r="O108" i="16"/>
  <c r="J111" i="16"/>
  <c r="O116" i="16"/>
  <c r="J119" i="16"/>
  <c r="O124" i="16"/>
  <c r="O131" i="16"/>
  <c r="O139" i="16"/>
  <c r="O147" i="16"/>
  <c r="O155" i="16"/>
  <c r="O163" i="16"/>
  <c r="O171" i="16"/>
  <c r="O179" i="16"/>
  <c r="O187" i="16"/>
  <c r="O195" i="16"/>
  <c r="O203" i="16"/>
  <c r="O211" i="16"/>
  <c r="O219" i="16"/>
  <c r="O227" i="16"/>
  <c r="O235" i="16"/>
  <c r="O243" i="16"/>
  <c r="J132" i="16"/>
  <c r="J140" i="16"/>
  <c r="J148" i="16"/>
  <c r="J156" i="16"/>
  <c r="J245" i="14"/>
  <c r="O247" i="14"/>
  <c r="O249" i="14"/>
  <c r="J5" i="16"/>
  <c r="E8" i="16"/>
  <c r="E16" i="16"/>
  <c r="E24" i="16"/>
  <c r="E32" i="16"/>
  <c r="E40" i="16"/>
  <c r="E48" i="16"/>
  <c r="E56" i="16"/>
  <c r="E64" i="16"/>
  <c r="E72" i="16"/>
  <c r="E80" i="16"/>
  <c r="E88" i="16"/>
  <c r="E96" i="16"/>
  <c r="E104" i="16"/>
  <c r="E112" i="16"/>
  <c r="E120" i="16"/>
  <c r="O172" i="16"/>
  <c r="O176" i="16"/>
  <c r="O240" i="16"/>
  <c r="O244" i="16"/>
  <c r="AF20" i="12"/>
  <c r="AC25" i="12"/>
  <c r="O4" i="16"/>
  <c r="AF16" i="16" s="1"/>
  <c r="E4" i="16"/>
  <c r="Z16" i="16" s="1"/>
  <c r="J4" i="16"/>
  <c r="AC16" i="16" s="1"/>
  <c r="T5" i="14"/>
  <c r="U5" i="14" s="1"/>
  <c r="V5" i="14" s="1"/>
  <c r="S6" i="14"/>
  <c r="F5" i="14"/>
  <c r="G5" i="14" s="1"/>
  <c r="E12" i="14"/>
  <c r="J21" i="14"/>
  <c r="O14" i="14"/>
  <c r="E23" i="14"/>
  <c r="O5" i="14"/>
  <c r="J5" i="14"/>
  <c r="E17" i="14"/>
  <c r="O7" i="14"/>
  <c r="O25" i="14"/>
  <c r="O32" i="14"/>
  <c r="J34" i="14"/>
  <c r="E36" i="14"/>
  <c r="O38" i="14"/>
  <c r="J40" i="14"/>
  <c r="E42" i="14"/>
  <c r="O44" i="14"/>
  <c r="J46" i="14"/>
  <c r="E48" i="14"/>
  <c r="O50" i="14"/>
  <c r="J52" i="14"/>
  <c r="E54" i="14"/>
  <c r="O56" i="14"/>
  <c r="J58" i="14"/>
  <c r="E60" i="14"/>
  <c r="O62" i="14"/>
  <c r="J74" i="14"/>
  <c r="E76" i="14"/>
  <c r="O78" i="14"/>
  <c r="E88" i="14"/>
  <c r="J90" i="14"/>
  <c r="J63" i="14"/>
  <c r="E67" i="14"/>
  <c r="O72" i="14"/>
  <c r="J80" i="14"/>
  <c r="O82" i="14"/>
  <c r="E82" i="14"/>
  <c r="O90" i="14"/>
  <c r="E86" i="14"/>
  <c r="O84" i="14"/>
  <c r="E92" i="14"/>
  <c r="J91" i="14"/>
  <c r="E93" i="14"/>
  <c r="O95" i="14"/>
  <c r="J97" i="14"/>
  <c r="E99" i="14"/>
  <c r="O101" i="14"/>
  <c r="J103" i="14"/>
  <c r="E105" i="14"/>
  <c r="O107" i="14"/>
  <c r="J109" i="14"/>
  <c r="E111" i="14"/>
  <c r="O113" i="14"/>
  <c r="E136" i="14"/>
  <c r="O136" i="14"/>
  <c r="O94" i="14"/>
  <c r="J96" i="14"/>
  <c r="E98" i="14"/>
  <c r="O100" i="14"/>
  <c r="J102" i="14"/>
  <c r="E104" i="14"/>
  <c r="O106" i="14"/>
  <c r="J108" i="14"/>
  <c r="E110" i="14"/>
  <c r="O112" i="14"/>
  <c r="J114" i="14"/>
  <c r="E116" i="14"/>
  <c r="O118" i="14"/>
  <c r="J120" i="14"/>
  <c r="E122" i="14"/>
  <c r="O124" i="14"/>
  <c r="J126" i="14"/>
  <c r="E128" i="14"/>
  <c r="O130" i="14"/>
  <c r="J145" i="14"/>
  <c r="E147" i="14"/>
  <c r="J139" i="14"/>
  <c r="J132" i="14"/>
  <c r="E141" i="14"/>
  <c r="O149" i="14"/>
  <c r="J151" i="14"/>
  <c r="E153" i="14"/>
  <c r="O155" i="14"/>
  <c r="J157" i="14"/>
  <c r="E159" i="14"/>
  <c r="O161" i="14"/>
  <c r="J163" i="14"/>
  <c r="E165" i="14"/>
  <c r="O167" i="14"/>
  <c r="J169" i="14"/>
  <c r="E171" i="14"/>
  <c r="O173" i="14"/>
  <c r="J175" i="14"/>
  <c r="E177" i="14"/>
  <c r="O179" i="14"/>
  <c r="J181" i="14"/>
  <c r="E183" i="14"/>
  <c r="O192" i="14"/>
  <c r="E202" i="14"/>
  <c r="O203" i="14"/>
  <c r="J212" i="14"/>
  <c r="J184" i="14"/>
  <c r="E193" i="14"/>
  <c r="O197" i="14"/>
  <c r="E208" i="14"/>
  <c r="O222" i="14"/>
  <c r="J188" i="14"/>
  <c r="J218" i="14"/>
  <c r="E156" i="14"/>
  <c r="O158" i="14"/>
  <c r="J160" i="14"/>
  <c r="E162" i="14"/>
  <c r="O164" i="14"/>
  <c r="J166" i="14"/>
  <c r="E168" i="14"/>
  <c r="O170" i="14"/>
  <c r="J172" i="14"/>
  <c r="E174" i="14"/>
  <c r="O176" i="14"/>
  <c r="J178" i="14"/>
  <c r="E180" i="14"/>
  <c r="O182" i="14"/>
  <c r="J199" i="14"/>
  <c r="O210" i="14"/>
  <c r="E214" i="14"/>
  <c r="J191" i="14"/>
  <c r="J193" i="14"/>
  <c r="E196" i="14"/>
  <c r="J206" i="14"/>
  <c r="J224" i="14"/>
  <c r="E189" i="14"/>
  <c r="O195" i="14"/>
  <c r="J197" i="14"/>
  <c r="O216" i="14"/>
  <c r="E220" i="14"/>
  <c r="E252" i="14"/>
  <c r="E199" i="14"/>
  <c r="O201" i="14"/>
  <c r="J203" i="14"/>
  <c r="E205" i="14"/>
  <c r="O207" i="14"/>
  <c r="J209" i="14"/>
  <c r="E211" i="14"/>
  <c r="O213" i="14"/>
  <c r="J215" i="14"/>
  <c r="E217" i="14"/>
  <c r="O219" i="14"/>
  <c r="J221" i="14"/>
  <c r="E223" i="14"/>
  <c r="O225" i="14"/>
  <c r="J227" i="14"/>
  <c r="E229" i="14"/>
  <c r="O231" i="14"/>
  <c r="J233" i="14"/>
  <c r="E235" i="14"/>
  <c r="O237" i="14"/>
  <c r="J239" i="14"/>
  <c r="O250" i="14"/>
  <c r="O240" i="14"/>
  <c r="E246" i="14"/>
  <c r="E226" i="14"/>
  <c r="O228" i="14"/>
  <c r="J230" i="14"/>
  <c r="E232" i="14"/>
  <c r="O234" i="14"/>
  <c r="J236" i="14"/>
  <c r="E238" i="14"/>
  <c r="O243" i="14"/>
  <c r="C377" i="12"/>
  <c r="P4" i="16" l="1"/>
  <c r="Q4" i="16" s="1"/>
  <c r="T5" i="16"/>
  <c r="U5" i="16" s="1"/>
  <c r="V5" i="16" s="1"/>
  <c r="S6" i="16"/>
  <c r="P4" i="14"/>
  <c r="Q4" i="14" s="1"/>
  <c r="K4" i="14"/>
  <c r="L4" i="14" s="1"/>
  <c r="Z19" i="12"/>
  <c r="Z20" i="12" s="1"/>
  <c r="Z26" i="12"/>
  <c r="Z23" i="12"/>
  <c r="Z21" i="12"/>
  <c r="F4" i="16"/>
  <c r="G4" i="16" s="1"/>
  <c r="K4" i="16"/>
  <c r="L4" i="16" s="1"/>
  <c r="F6" i="14"/>
  <c r="S7" i="14"/>
  <c r="T6" i="14"/>
  <c r="U6" i="14" s="1"/>
  <c r="V6" i="14" s="1"/>
  <c r="N254" i="12"/>
  <c r="N255" i="12"/>
  <c r="O255" i="12" s="1"/>
  <c r="N256" i="12"/>
  <c r="N257" i="12"/>
  <c r="N258" i="12"/>
  <c r="N259" i="12"/>
  <c r="N260" i="12"/>
  <c r="N261" i="12"/>
  <c r="N262" i="12"/>
  <c r="N263" i="12"/>
  <c r="N264" i="12"/>
  <c r="N265" i="12"/>
  <c r="N266" i="12"/>
  <c r="N267" i="12"/>
  <c r="N268" i="12"/>
  <c r="N269" i="12"/>
  <c r="N270" i="12"/>
  <c r="N271" i="12"/>
  <c r="N272" i="12"/>
  <c r="N273" i="12"/>
  <c r="N274" i="12"/>
  <c r="N275" i="12"/>
  <c r="N276" i="12"/>
  <c r="N277" i="12"/>
  <c r="N278" i="12"/>
  <c r="N279" i="12"/>
  <c r="O279" i="12" s="1"/>
  <c r="N280" i="12"/>
  <c r="N281" i="12"/>
  <c r="N282" i="12"/>
  <c r="N283" i="12"/>
  <c r="N284" i="12"/>
  <c r="N285" i="12"/>
  <c r="N286" i="12"/>
  <c r="N287" i="12"/>
  <c r="O287" i="12" s="1"/>
  <c r="N288" i="12"/>
  <c r="N289" i="12"/>
  <c r="N290" i="12"/>
  <c r="N291" i="12"/>
  <c r="N292" i="12"/>
  <c r="N293" i="12"/>
  <c r="N294" i="12"/>
  <c r="N295" i="12"/>
  <c r="N296" i="12"/>
  <c r="N297" i="12"/>
  <c r="N298" i="12"/>
  <c r="N299" i="12"/>
  <c r="N300" i="12"/>
  <c r="N301" i="12"/>
  <c r="N302" i="12"/>
  <c r="N303" i="12"/>
  <c r="O303" i="12" s="1"/>
  <c r="N304" i="12"/>
  <c r="N305" i="12"/>
  <c r="N306" i="12"/>
  <c r="N307" i="12"/>
  <c r="N308" i="12"/>
  <c r="N309" i="12"/>
  <c r="N310" i="12"/>
  <c r="N311" i="12"/>
  <c r="O311" i="12" s="1"/>
  <c r="N312" i="12"/>
  <c r="N313" i="12"/>
  <c r="N314" i="12"/>
  <c r="N315" i="12"/>
  <c r="N316" i="12"/>
  <c r="N317" i="12"/>
  <c r="N318" i="12"/>
  <c r="N319" i="12"/>
  <c r="N320" i="12"/>
  <c r="N321" i="12"/>
  <c r="N322" i="12"/>
  <c r="N323" i="12"/>
  <c r="N324" i="12"/>
  <c r="N325" i="12"/>
  <c r="N326" i="12"/>
  <c r="N327" i="12"/>
  <c r="O327" i="12" s="1"/>
  <c r="N328" i="12"/>
  <c r="N329" i="12"/>
  <c r="N330" i="12"/>
  <c r="N331" i="12"/>
  <c r="N332" i="12"/>
  <c r="N333" i="12"/>
  <c r="N334" i="12"/>
  <c r="N335" i="12"/>
  <c r="O335" i="12" s="1"/>
  <c r="N336" i="12"/>
  <c r="N337" i="12"/>
  <c r="N338" i="12"/>
  <c r="N339" i="12"/>
  <c r="N340" i="12"/>
  <c r="N341" i="12"/>
  <c r="N342" i="12"/>
  <c r="N343" i="12"/>
  <c r="N344" i="12"/>
  <c r="N345" i="12"/>
  <c r="N346" i="12"/>
  <c r="N347" i="12"/>
  <c r="N348" i="12"/>
  <c r="N349" i="12"/>
  <c r="N350" i="12"/>
  <c r="N351" i="12"/>
  <c r="O351" i="12" s="1"/>
  <c r="N352" i="12"/>
  <c r="N353" i="12"/>
  <c r="N354" i="12"/>
  <c r="N355" i="12"/>
  <c r="N356" i="12"/>
  <c r="N357" i="12"/>
  <c r="N358" i="12"/>
  <c r="N359" i="12"/>
  <c r="O359" i="12" s="1"/>
  <c r="N360" i="12"/>
  <c r="N361" i="12"/>
  <c r="N362" i="12"/>
  <c r="N363" i="12"/>
  <c r="N364" i="12"/>
  <c r="N365" i="12"/>
  <c r="N366" i="12"/>
  <c r="N367" i="12"/>
  <c r="N368" i="12"/>
  <c r="N369" i="12"/>
  <c r="N370" i="12"/>
  <c r="N371" i="12"/>
  <c r="N372" i="12"/>
  <c r="N373" i="12"/>
  <c r="N374" i="12"/>
  <c r="N375" i="12"/>
  <c r="O375" i="12" s="1"/>
  <c r="N376" i="12"/>
  <c r="N377" i="12"/>
  <c r="N378" i="12"/>
  <c r="N379" i="12"/>
  <c r="N380" i="12"/>
  <c r="N381" i="12"/>
  <c r="N382" i="12"/>
  <c r="N383" i="12"/>
  <c r="O383" i="12" s="1"/>
  <c r="N384" i="12"/>
  <c r="N385" i="12"/>
  <c r="N386" i="12"/>
  <c r="N387" i="12"/>
  <c r="N388" i="12"/>
  <c r="N389" i="12"/>
  <c r="N390" i="12"/>
  <c r="N391" i="12"/>
  <c r="N392" i="12"/>
  <c r="N393" i="12"/>
  <c r="N394" i="12"/>
  <c r="N395" i="12"/>
  <c r="N396" i="12"/>
  <c r="N397" i="12"/>
  <c r="N398" i="12"/>
  <c r="N399" i="12"/>
  <c r="O399" i="12" s="1"/>
  <c r="N400" i="12"/>
  <c r="N401" i="12"/>
  <c r="N402" i="12"/>
  <c r="N403" i="12"/>
  <c r="N404" i="12"/>
  <c r="N405" i="12"/>
  <c r="N406" i="12"/>
  <c r="N407" i="12"/>
  <c r="O407" i="12" s="1"/>
  <c r="N408" i="12"/>
  <c r="N409" i="12"/>
  <c r="N410" i="12"/>
  <c r="N411" i="12"/>
  <c r="N412" i="12"/>
  <c r="N413" i="12"/>
  <c r="N414" i="12"/>
  <c r="N415" i="12"/>
  <c r="N416" i="12"/>
  <c r="N417" i="12"/>
  <c r="N418" i="12"/>
  <c r="N419" i="12"/>
  <c r="N420" i="12"/>
  <c r="N421" i="12"/>
  <c r="N422" i="12"/>
  <c r="N423" i="12"/>
  <c r="O423" i="12" s="1"/>
  <c r="N424" i="12"/>
  <c r="N425" i="12"/>
  <c r="N426" i="12"/>
  <c r="N427" i="12"/>
  <c r="N428" i="12"/>
  <c r="N429" i="12"/>
  <c r="N430" i="12"/>
  <c r="N431" i="12"/>
  <c r="O431" i="12" s="1"/>
  <c r="N432" i="12"/>
  <c r="N433" i="12"/>
  <c r="N434" i="12"/>
  <c r="N435" i="12"/>
  <c r="N436" i="12"/>
  <c r="N437" i="12"/>
  <c r="N438" i="12"/>
  <c r="N439" i="12"/>
  <c r="N440" i="12"/>
  <c r="N441" i="12"/>
  <c r="N442" i="12"/>
  <c r="N443" i="12"/>
  <c r="N444" i="12"/>
  <c r="N445" i="12"/>
  <c r="N446" i="12"/>
  <c r="N447" i="12"/>
  <c r="O447" i="12" s="1"/>
  <c r="N448" i="12"/>
  <c r="N449" i="12"/>
  <c r="N450" i="12"/>
  <c r="N451" i="12"/>
  <c r="N452" i="12"/>
  <c r="N453" i="12"/>
  <c r="N454" i="12"/>
  <c r="N455" i="12"/>
  <c r="O455" i="12" s="1"/>
  <c r="N456" i="12"/>
  <c r="N457" i="12"/>
  <c r="N458" i="12"/>
  <c r="N459" i="12"/>
  <c r="N460" i="12"/>
  <c r="N461" i="12"/>
  <c r="N462" i="12"/>
  <c r="N463" i="12"/>
  <c r="N464" i="12"/>
  <c r="N465" i="12"/>
  <c r="N466" i="12"/>
  <c r="N467" i="12"/>
  <c r="N468" i="12"/>
  <c r="N469" i="12"/>
  <c r="N470" i="12"/>
  <c r="N471" i="12"/>
  <c r="O471" i="12" s="1"/>
  <c r="N472" i="12"/>
  <c r="N473" i="12"/>
  <c r="N474" i="12"/>
  <c r="N475" i="12"/>
  <c r="N476" i="12"/>
  <c r="N477" i="12"/>
  <c r="N478" i="12"/>
  <c r="N479" i="12"/>
  <c r="O479" i="12" s="1"/>
  <c r="N480" i="12"/>
  <c r="N481" i="12"/>
  <c r="N482" i="12"/>
  <c r="N483" i="12"/>
  <c r="N484" i="12"/>
  <c r="N485" i="12"/>
  <c r="N486" i="12"/>
  <c r="N487" i="12"/>
  <c r="N488" i="12"/>
  <c r="N489" i="12"/>
  <c r="N490" i="12"/>
  <c r="N491" i="12"/>
  <c r="N492" i="12"/>
  <c r="N493" i="12"/>
  <c r="N494" i="12"/>
  <c r="N495" i="12"/>
  <c r="O495" i="12" s="1"/>
  <c r="N496" i="12"/>
  <c r="N497" i="12"/>
  <c r="N498" i="12"/>
  <c r="N499" i="12"/>
  <c r="N500" i="12"/>
  <c r="N501" i="12"/>
  <c r="N502" i="12"/>
  <c r="N503" i="12"/>
  <c r="O503" i="12" s="1"/>
  <c r="N504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J268" i="12" s="1"/>
  <c r="I269" i="12"/>
  <c r="I270" i="12"/>
  <c r="I271" i="12"/>
  <c r="I272" i="12"/>
  <c r="I273" i="12"/>
  <c r="I274" i="12"/>
  <c r="I275" i="12"/>
  <c r="I276" i="12"/>
  <c r="J276" i="12" s="1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J292" i="12" s="1"/>
  <c r="I293" i="12"/>
  <c r="I294" i="12"/>
  <c r="I295" i="12"/>
  <c r="I296" i="12"/>
  <c r="I297" i="12"/>
  <c r="I298" i="12"/>
  <c r="I299" i="12"/>
  <c r="I300" i="12"/>
  <c r="J300" i="12" s="1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J316" i="12" s="1"/>
  <c r="I317" i="12"/>
  <c r="I318" i="12"/>
  <c r="I319" i="12"/>
  <c r="I320" i="12"/>
  <c r="I321" i="12"/>
  <c r="I322" i="12"/>
  <c r="I323" i="12"/>
  <c r="I324" i="12"/>
  <c r="J324" i="12" s="1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J340" i="12" s="1"/>
  <c r="I341" i="12"/>
  <c r="I342" i="12"/>
  <c r="I343" i="12"/>
  <c r="I344" i="12"/>
  <c r="I345" i="12"/>
  <c r="I346" i="12"/>
  <c r="I347" i="12"/>
  <c r="I348" i="12"/>
  <c r="J348" i="12" s="1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J364" i="12" s="1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5" i="12"/>
  <c r="I386" i="12"/>
  <c r="I387" i="12"/>
  <c r="I388" i="12"/>
  <c r="J388" i="12" s="1"/>
  <c r="I389" i="12"/>
  <c r="I390" i="12"/>
  <c r="I391" i="12"/>
  <c r="I392" i="12"/>
  <c r="I393" i="12"/>
  <c r="I394" i="12"/>
  <c r="I395" i="12"/>
  <c r="I396" i="12"/>
  <c r="J396" i="12" s="1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J412" i="12" s="1"/>
  <c r="I413" i="12"/>
  <c r="I414" i="12"/>
  <c r="I415" i="12"/>
  <c r="I416" i="12"/>
  <c r="I417" i="12"/>
  <c r="I418" i="12"/>
  <c r="I419" i="12"/>
  <c r="I420" i="12"/>
  <c r="J420" i="12" s="1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J436" i="12" s="1"/>
  <c r="I437" i="12"/>
  <c r="I438" i="12"/>
  <c r="I439" i="12"/>
  <c r="I440" i="12"/>
  <c r="I441" i="12"/>
  <c r="I442" i="12"/>
  <c r="I443" i="12"/>
  <c r="I444" i="12"/>
  <c r="J444" i="12" s="1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J460" i="12" s="1"/>
  <c r="I461" i="12"/>
  <c r="I462" i="12"/>
  <c r="I463" i="12"/>
  <c r="I464" i="12"/>
  <c r="I465" i="12"/>
  <c r="I466" i="12"/>
  <c r="I467" i="12"/>
  <c r="I468" i="12"/>
  <c r="J468" i="12" s="1"/>
  <c r="I469" i="12"/>
  <c r="I470" i="12"/>
  <c r="I471" i="12"/>
  <c r="I472" i="12"/>
  <c r="I473" i="12"/>
  <c r="I474" i="12"/>
  <c r="I475" i="12"/>
  <c r="I476" i="12"/>
  <c r="I477" i="12"/>
  <c r="I478" i="12"/>
  <c r="I479" i="12"/>
  <c r="I480" i="12"/>
  <c r="I481" i="12"/>
  <c r="I482" i="12"/>
  <c r="I483" i="12"/>
  <c r="I484" i="12"/>
  <c r="J484" i="12" s="1"/>
  <c r="I485" i="12"/>
  <c r="I486" i="12"/>
  <c r="I487" i="12"/>
  <c r="I488" i="12"/>
  <c r="I489" i="12"/>
  <c r="I490" i="12"/>
  <c r="I491" i="12"/>
  <c r="I492" i="12"/>
  <c r="J492" i="12" s="1"/>
  <c r="I493" i="12"/>
  <c r="I494" i="12"/>
  <c r="I495" i="12"/>
  <c r="I496" i="12"/>
  <c r="I497" i="12"/>
  <c r="I498" i="12"/>
  <c r="I499" i="12"/>
  <c r="I500" i="12"/>
  <c r="I501" i="12"/>
  <c r="I502" i="12"/>
  <c r="I503" i="12"/>
  <c r="I504" i="12"/>
  <c r="D254" i="12"/>
  <c r="D255" i="12"/>
  <c r="D256" i="12"/>
  <c r="D257" i="12"/>
  <c r="E257" i="12" s="1"/>
  <c r="D258" i="12"/>
  <c r="D259" i="12"/>
  <c r="D260" i="12"/>
  <c r="D261" i="12"/>
  <c r="D262" i="12"/>
  <c r="D263" i="12"/>
  <c r="D264" i="12"/>
  <c r="D265" i="12"/>
  <c r="E265" i="12" s="1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E281" i="12" s="1"/>
  <c r="D282" i="12"/>
  <c r="D283" i="12"/>
  <c r="D284" i="12"/>
  <c r="D285" i="12"/>
  <c r="D286" i="12"/>
  <c r="D287" i="12"/>
  <c r="D288" i="12"/>
  <c r="D289" i="12"/>
  <c r="E289" i="12" s="1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E305" i="12" s="1"/>
  <c r="D306" i="12"/>
  <c r="D307" i="12"/>
  <c r="D308" i="12"/>
  <c r="D309" i="12"/>
  <c r="D310" i="12"/>
  <c r="D311" i="12"/>
  <c r="D312" i="12"/>
  <c r="D313" i="12"/>
  <c r="E313" i="12" s="1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E329" i="12" s="1"/>
  <c r="D330" i="12"/>
  <c r="D331" i="12"/>
  <c r="D332" i="12"/>
  <c r="D333" i="12"/>
  <c r="D334" i="12"/>
  <c r="D335" i="12"/>
  <c r="D336" i="12"/>
  <c r="D337" i="12"/>
  <c r="E337" i="12" s="1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E353" i="12" s="1"/>
  <c r="D354" i="12"/>
  <c r="D355" i="12"/>
  <c r="D356" i="12"/>
  <c r="D357" i="12"/>
  <c r="D358" i="12"/>
  <c r="D359" i="12"/>
  <c r="D360" i="12"/>
  <c r="D361" i="12"/>
  <c r="E361" i="12" s="1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5" i="12"/>
  <c r="D6" i="12"/>
  <c r="D7" i="12"/>
  <c r="D8" i="12"/>
  <c r="D9" i="12"/>
  <c r="D10" i="12"/>
  <c r="D11" i="12"/>
  <c r="D12" i="12"/>
  <c r="D13" i="12"/>
  <c r="E13" i="12" s="1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E29" i="12" s="1"/>
  <c r="D30" i="12"/>
  <c r="D31" i="12"/>
  <c r="D32" i="12"/>
  <c r="D33" i="12"/>
  <c r="D34" i="12"/>
  <c r="D35" i="12"/>
  <c r="D36" i="12"/>
  <c r="D37" i="12"/>
  <c r="E37" i="12" s="1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E53" i="12" s="1"/>
  <c r="D54" i="12"/>
  <c r="D55" i="12"/>
  <c r="D56" i="12"/>
  <c r="D57" i="12"/>
  <c r="D58" i="12"/>
  <c r="D59" i="12"/>
  <c r="D60" i="12"/>
  <c r="D61" i="12"/>
  <c r="E61" i="12" s="1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E77" i="12" s="1"/>
  <c r="D78" i="12"/>
  <c r="D79" i="12"/>
  <c r="D80" i="12"/>
  <c r="D81" i="12"/>
  <c r="D82" i="12"/>
  <c r="D83" i="12"/>
  <c r="D84" i="12"/>
  <c r="D85" i="12"/>
  <c r="E85" i="12" s="1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E101" i="12" s="1"/>
  <c r="D102" i="12"/>
  <c r="D103" i="12"/>
  <c r="D104" i="12"/>
  <c r="D105" i="12"/>
  <c r="D106" i="12"/>
  <c r="D107" i="12"/>
  <c r="D108" i="12"/>
  <c r="D109" i="12"/>
  <c r="E109" i="12" s="1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E125" i="12" s="1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E149" i="12" s="1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E173" i="12" s="1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E197" i="12" s="1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E221" i="12" s="1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E245" i="12" s="1"/>
  <c r="D246" i="12"/>
  <c r="D247" i="12"/>
  <c r="D248" i="12"/>
  <c r="D249" i="12"/>
  <c r="D250" i="12"/>
  <c r="D251" i="12"/>
  <c r="D252" i="12"/>
  <c r="D253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O19" i="12" s="1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O43" i="12" s="1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O67" i="12" s="1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O91" i="12" s="1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O115" i="12" s="1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138" i="12"/>
  <c r="N139" i="12"/>
  <c r="O139" i="12" s="1"/>
  <c r="N140" i="12"/>
  <c r="N141" i="12"/>
  <c r="N142" i="12"/>
  <c r="N143" i="12"/>
  <c r="N144" i="12"/>
  <c r="N145" i="12"/>
  <c r="N146" i="12"/>
  <c r="N147" i="12"/>
  <c r="N148" i="12"/>
  <c r="N149" i="12"/>
  <c r="N150" i="12"/>
  <c r="N151" i="12"/>
  <c r="N152" i="12"/>
  <c r="N153" i="12"/>
  <c r="N154" i="12"/>
  <c r="N155" i="12"/>
  <c r="N156" i="12"/>
  <c r="N157" i="12"/>
  <c r="N158" i="12"/>
  <c r="N159" i="12"/>
  <c r="N160" i="12"/>
  <c r="N161" i="12"/>
  <c r="N162" i="12"/>
  <c r="N163" i="12"/>
  <c r="O163" i="12" s="1"/>
  <c r="N164" i="12"/>
  <c r="N165" i="12"/>
  <c r="N166" i="12"/>
  <c r="N167" i="12"/>
  <c r="N168" i="12"/>
  <c r="N169" i="12"/>
  <c r="N170" i="12"/>
  <c r="N171" i="12"/>
  <c r="N172" i="12"/>
  <c r="N173" i="12"/>
  <c r="N174" i="12"/>
  <c r="N175" i="12"/>
  <c r="N176" i="12"/>
  <c r="N177" i="12"/>
  <c r="N178" i="12"/>
  <c r="N179" i="12"/>
  <c r="N180" i="12"/>
  <c r="N181" i="12"/>
  <c r="N182" i="12"/>
  <c r="N183" i="12"/>
  <c r="N184" i="12"/>
  <c r="N185" i="12"/>
  <c r="N186" i="12"/>
  <c r="N187" i="12"/>
  <c r="O187" i="12" s="1"/>
  <c r="N188" i="12"/>
  <c r="N189" i="12"/>
  <c r="N190" i="12"/>
  <c r="N191" i="12"/>
  <c r="N192" i="12"/>
  <c r="N193" i="12"/>
  <c r="N194" i="12"/>
  <c r="N195" i="12"/>
  <c r="N196" i="12"/>
  <c r="N197" i="12"/>
  <c r="N198" i="12"/>
  <c r="N199" i="12"/>
  <c r="N200" i="12"/>
  <c r="N201" i="12"/>
  <c r="N202" i="12"/>
  <c r="N203" i="12"/>
  <c r="N204" i="12"/>
  <c r="N205" i="12"/>
  <c r="N206" i="12"/>
  <c r="N207" i="12"/>
  <c r="N208" i="12"/>
  <c r="N209" i="12"/>
  <c r="N210" i="12"/>
  <c r="N211" i="12"/>
  <c r="O211" i="12" s="1"/>
  <c r="N212" i="12"/>
  <c r="N213" i="12"/>
  <c r="N214" i="12"/>
  <c r="N215" i="12"/>
  <c r="N216" i="12"/>
  <c r="N217" i="12"/>
  <c r="N218" i="12"/>
  <c r="N219" i="12"/>
  <c r="N220" i="12"/>
  <c r="N221" i="12"/>
  <c r="N222" i="12"/>
  <c r="N223" i="12"/>
  <c r="N224" i="12"/>
  <c r="N225" i="12"/>
  <c r="N226" i="12"/>
  <c r="N227" i="12"/>
  <c r="N228" i="12"/>
  <c r="N229" i="12"/>
  <c r="N230" i="12"/>
  <c r="N231" i="12"/>
  <c r="N232" i="12"/>
  <c r="N233" i="12"/>
  <c r="N234" i="12"/>
  <c r="N235" i="12"/>
  <c r="O235" i="12" s="1"/>
  <c r="N236" i="12"/>
  <c r="N237" i="12"/>
  <c r="N238" i="12"/>
  <c r="N239" i="12"/>
  <c r="N240" i="12"/>
  <c r="N241" i="12"/>
  <c r="N242" i="12"/>
  <c r="N243" i="12"/>
  <c r="N244" i="12"/>
  <c r="N245" i="12"/>
  <c r="N246" i="12"/>
  <c r="N247" i="12"/>
  <c r="N248" i="12"/>
  <c r="N249" i="12"/>
  <c r="N250" i="12"/>
  <c r="N251" i="12"/>
  <c r="N252" i="12"/>
  <c r="N253" i="12"/>
  <c r="N3" i="12"/>
  <c r="I4" i="12"/>
  <c r="I5" i="12"/>
  <c r="I6" i="12"/>
  <c r="I7" i="12"/>
  <c r="I8" i="12"/>
  <c r="J8" i="12" s="1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J32" i="12" s="1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J56" i="12" s="1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J80" i="12" s="1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J104" i="12" s="1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J128" i="12" s="1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J152" i="12" s="1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J176" i="12" s="1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J200" i="12" s="1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J224" i="12" s="1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J248" i="12" s="1"/>
  <c r="I249" i="12"/>
  <c r="I250" i="12"/>
  <c r="I251" i="12"/>
  <c r="I252" i="12"/>
  <c r="I253" i="12"/>
  <c r="I3" i="12"/>
  <c r="D4" i="12"/>
  <c r="D3" i="12"/>
  <c r="P5" i="16" l="1"/>
  <c r="P6" i="16" s="1"/>
  <c r="P7" i="16" s="1"/>
  <c r="P8" i="16" s="1"/>
  <c r="P9" i="16" s="1"/>
  <c r="P10" i="16" s="1"/>
  <c r="P11" i="16" s="1"/>
  <c r="P12" i="16" s="1"/>
  <c r="P13" i="16" s="1"/>
  <c r="P14" i="16" s="1"/>
  <c r="P15" i="16" s="1"/>
  <c r="P16" i="16" s="1"/>
  <c r="P17" i="16" s="1"/>
  <c r="P18" i="16" s="1"/>
  <c r="P19" i="16" s="1"/>
  <c r="P20" i="16" s="1"/>
  <c r="P21" i="16" s="1"/>
  <c r="P22" i="16" s="1"/>
  <c r="P23" i="16" s="1"/>
  <c r="P24" i="16" s="1"/>
  <c r="P25" i="16" s="1"/>
  <c r="P26" i="16" s="1"/>
  <c r="P27" i="16" s="1"/>
  <c r="P28" i="16" s="1"/>
  <c r="P29" i="16" s="1"/>
  <c r="P30" i="16" s="1"/>
  <c r="P31" i="16" s="1"/>
  <c r="P32" i="16" s="1"/>
  <c r="P33" i="16" s="1"/>
  <c r="P34" i="16" s="1"/>
  <c r="P35" i="16" s="1"/>
  <c r="P36" i="16" s="1"/>
  <c r="P37" i="16" s="1"/>
  <c r="P38" i="16" s="1"/>
  <c r="P39" i="16" s="1"/>
  <c r="P40" i="16" s="1"/>
  <c r="P41" i="16" s="1"/>
  <c r="P42" i="16" s="1"/>
  <c r="P43" i="16" s="1"/>
  <c r="P44" i="16" s="1"/>
  <c r="P45" i="16" s="1"/>
  <c r="P46" i="16" s="1"/>
  <c r="P47" i="16" s="1"/>
  <c r="P48" i="16" s="1"/>
  <c r="P49" i="16" s="1"/>
  <c r="P50" i="16" s="1"/>
  <c r="P51" i="16" s="1"/>
  <c r="P52" i="16" s="1"/>
  <c r="P53" i="16" s="1"/>
  <c r="P54" i="16" s="1"/>
  <c r="P55" i="16" s="1"/>
  <c r="P56" i="16" s="1"/>
  <c r="P57" i="16" s="1"/>
  <c r="P58" i="16" s="1"/>
  <c r="P59" i="16" s="1"/>
  <c r="P60" i="16" s="1"/>
  <c r="P61" i="16" s="1"/>
  <c r="P62" i="16" s="1"/>
  <c r="P63" i="16" s="1"/>
  <c r="P64" i="16" s="1"/>
  <c r="P65" i="16" s="1"/>
  <c r="P66" i="16" s="1"/>
  <c r="P67" i="16" s="1"/>
  <c r="P68" i="16" s="1"/>
  <c r="P69" i="16" s="1"/>
  <c r="P70" i="16" s="1"/>
  <c r="P71" i="16" s="1"/>
  <c r="P72" i="16" s="1"/>
  <c r="P73" i="16" s="1"/>
  <c r="P74" i="16" s="1"/>
  <c r="P75" i="16" s="1"/>
  <c r="P76" i="16" s="1"/>
  <c r="P77" i="16" s="1"/>
  <c r="P78" i="16" s="1"/>
  <c r="P79" i="16" s="1"/>
  <c r="P80" i="16" s="1"/>
  <c r="P81" i="16" s="1"/>
  <c r="P82" i="16" s="1"/>
  <c r="P83" i="16" s="1"/>
  <c r="P84" i="16" s="1"/>
  <c r="P85" i="16" s="1"/>
  <c r="P86" i="16" s="1"/>
  <c r="P87" i="16" s="1"/>
  <c r="P88" i="16" s="1"/>
  <c r="P89" i="16" s="1"/>
  <c r="P90" i="16" s="1"/>
  <c r="P91" i="16" s="1"/>
  <c r="P92" i="16" s="1"/>
  <c r="P93" i="16" s="1"/>
  <c r="P94" i="16" s="1"/>
  <c r="P95" i="16" s="1"/>
  <c r="P96" i="16" s="1"/>
  <c r="P97" i="16" s="1"/>
  <c r="P98" i="16" s="1"/>
  <c r="P99" i="16" s="1"/>
  <c r="P100" i="16" s="1"/>
  <c r="P101" i="16" s="1"/>
  <c r="P102" i="16" s="1"/>
  <c r="P103" i="16" s="1"/>
  <c r="P104" i="16" s="1"/>
  <c r="P105" i="16" s="1"/>
  <c r="P106" i="16" s="1"/>
  <c r="P107" i="16" s="1"/>
  <c r="P108" i="16" s="1"/>
  <c r="P109" i="16" s="1"/>
  <c r="P110" i="16" s="1"/>
  <c r="P111" i="16" s="1"/>
  <c r="P112" i="16" s="1"/>
  <c r="P113" i="16" s="1"/>
  <c r="P114" i="16" s="1"/>
  <c r="P115" i="16" s="1"/>
  <c r="P116" i="16" s="1"/>
  <c r="P117" i="16" s="1"/>
  <c r="P118" i="16" s="1"/>
  <c r="P119" i="16" s="1"/>
  <c r="P120" i="16" s="1"/>
  <c r="P121" i="16" s="1"/>
  <c r="P122" i="16" s="1"/>
  <c r="P123" i="16" s="1"/>
  <c r="P124" i="16" s="1"/>
  <c r="P125" i="16" s="1"/>
  <c r="P126" i="16" s="1"/>
  <c r="P127" i="16" s="1"/>
  <c r="P128" i="16" s="1"/>
  <c r="P129" i="16" s="1"/>
  <c r="P130" i="16" s="1"/>
  <c r="P131" i="16" s="1"/>
  <c r="P132" i="16" s="1"/>
  <c r="P133" i="16" s="1"/>
  <c r="P134" i="16" s="1"/>
  <c r="P135" i="16" s="1"/>
  <c r="P136" i="16" s="1"/>
  <c r="P137" i="16" s="1"/>
  <c r="P138" i="16" s="1"/>
  <c r="P139" i="16" s="1"/>
  <c r="P140" i="16" s="1"/>
  <c r="P141" i="16" s="1"/>
  <c r="P142" i="16" s="1"/>
  <c r="P143" i="16" s="1"/>
  <c r="P144" i="16" s="1"/>
  <c r="P145" i="16" s="1"/>
  <c r="P146" i="16" s="1"/>
  <c r="P147" i="16" s="1"/>
  <c r="P148" i="16" s="1"/>
  <c r="P149" i="16" s="1"/>
  <c r="P150" i="16" s="1"/>
  <c r="P151" i="16" s="1"/>
  <c r="P152" i="16" s="1"/>
  <c r="P153" i="16" s="1"/>
  <c r="P154" i="16" s="1"/>
  <c r="P155" i="16" s="1"/>
  <c r="P156" i="16" s="1"/>
  <c r="P157" i="16" s="1"/>
  <c r="P158" i="16" s="1"/>
  <c r="P159" i="16" s="1"/>
  <c r="P160" i="16" s="1"/>
  <c r="P161" i="16" s="1"/>
  <c r="P162" i="16" s="1"/>
  <c r="P163" i="16" s="1"/>
  <c r="P164" i="16" s="1"/>
  <c r="P165" i="16" s="1"/>
  <c r="P166" i="16" s="1"/>
  <c r="P167" i="16" s="1"/>
  <c r="P168" i="16" s="1"/>
  <c r="P169" i="16" s="1"/>
  <c r="P170" i="16" s="1"/>
  <c r="P171" i="16" s="1"/>
  <c r="P172" i="16" s="1"/>
  <c r="P173" i="16" s="1"/>
  <c r="P174" i="16" s="1"/>
  <c r="P175" i="16" s="1"/>
  <c r="P176" i="16" s="1"/>
  <c r="P177" i="16" s="1"/>
  <c r="P178" i="16" s="1"/>
  <c r="P179" i="16" s="1"/>
  <c r="P180" i="16" s="1"/>
  <c r="P181" i="16" s="1"/>
  <c r="P182" i="16" s="1"/>
  <c r="P183" i="16" s="1"/>
  <c r="P184" i="16" s="1"/>
  <c r="P185" i="16" s="1"/>
  <c r="P186" i="16" s="1"/>
  <c r="P187" i="16" s="1"/>
  <c r="P188" i="16" s="1"/>
  <c r="P189" i="16" s="1"/>
  <c r="P190" i="16" s="1"/>
  <c r="P191" i="16" s="1"/>
  <c r="P192" i="16" s="1"/>
  <c r="P193" i="16" s="1"/>
  <c r="P194" i="16" s="1"/>
  <c r="P195" i="16" s="1"/>
  <c r="P196" i="16" s="1"/>
  <c r="P197" i="16" s="1"/>
  <c r="P198" i="16" s="1"/>
  <c r="P199" i="16" s="1"/>
  <c r="P200" i="16" s="1"/>
  <c r="P201" i="16" s="1"/>
  <c r="P202" i="16" s="1"/>
  <c r="P203" i="16" s="1"/>
  <c r="P204" i="16" s="1"/>
  <c r="P205" i="16" s="1"/>
  <c r="P206" i="16" s="1"/>
  <c r="P207" i="16" s="1"/>
  <c r="P208" i="16" s="1"/>
  <c r="P209" i="16" s="1"/>
  <c r="P210" i="16" s="1"/>
  <c r="P211" i="16" s="1"/>
  <c r="P212" i="16" s="1"/>
  <c r="P213" i="16" s="1"/>
  <c r="P214" i="16" s="1"/>
  <c r="P215" i="16" s="1"/>
  <c r="P216" i="16" s="1"/>
  <c r="P217" i="16" s="1"/>
  <c r="P218" i="16" s="1"/>
  <c r="P219" i="16" s="1"/>
  <c r="P220" i="16" s="1"/>
  <c r="P221" i="16" s="1"/>
  <c r="P222" i="16" s="1"/>
  <c r="P223" i="16" s="1"/>
  <c r="P224" i="16" s="1"/>
  <c r="P225" i="16" s="1"/>
  <c r="P226" i="16" s="1"/>
  <c r="P227" i="16" s="1"/>
  <c r="P228" i="16" s="1"/>
  <c r="P229" i="16" s="1"/>
  <c r="P230" i="16" s="1"/>
  <c r="P231" i="16" s="1"/>
  <c r="P232" i="16" s="1"/>
  <c r="P233" i="16" s="1"/>
  <c r="P234" i="16" s="1"/>
  <c r="P235" i="16" s="1"/>
  <c r="P236" i="16" s="1"/>
  <c r="P237" i="16" s="1"/>
  <c r="P238" i="16" s="1"/>
  <c r="P239" i="16" s="1"/>
  <c r="P240" i="16" s="1"/>
  <c r="P241" i="16" s="1"/>
  <c r="P242" i="16" s="1"/>
  <c r="P243" i="16" s="1"/>
  <c r="P244" i="16" s="1"/>
  <c r="P245" i="16" s="1"/>
  <c r="P246" i="16" s="1"/>
  <c r="P247" i="16" s="1"/>
  <c r="P248" i="16" s="1"/>
  <c r="P249" i="16" s="1"/>
  <c r="P250" i="16" s="1"/>
  <c r="P251" i="16" s="1"/>
  <c r="P252" i="16" s="1"/>
  <c r="P253" i="16" s="1"/>
  <c r="AF7" i="16" s="1"/>
  <c r="J253" i="12"/>
  <c r="O144" i="12"/>
  <c r="O120" i="12"/>
  <c r="O96" i="12"/>
  <c r="O72" i="12"/>
  <c r="O48" i="12"/>
  <c r="O24" i="12"/>
  <c r="E250" i="12"/>
  <c r="E226" i="12"/>
  <c r="E202" i="12"/>
  <c r="E178" i="12"/>
  <c r="E154" i="12"/>
  <c r="E334" i="12"/>
  <c r="E310" i="12"/>
  <c r="E286" i="12"/>
  <c r="E262" i="12"/>
  <c r="J489" i="12"/>
  <c r="E184" i="12"/>
  <c r="E130" i="12"/>
  <c r="E106" i="12"/>
  <c r="E82" i="12"/>
  <c r="E58" i="12"/>
  <c r="E34" i="12"/>
  <c r="E10" i="12"/>
  <c r="E358" i="12"/>
  <c r="J466" i="12"/>
  <c r="O357" i="12"/>
  <c r="O341" i="12"/>
  <c r="O333" i="12"/>
  <c r="O317" i="12"/>
  <c r="O309" i="12"/>
  <c r="O293" i="12"/>
  <c r="O285" i="12"/>
  <c r="O269" i="12"/>
  <c r="O261" i="12"/>
  <c r="J245" i="12"/>
  <c r="J229" i="12"/>
  <c r="J221" i="12"/>
  <c r="J205" i="12"/>
  <c r="J197" i="12"/>
  <c r="J181" i="12"/>
  <c r="J157" i="12"/>
  <c r="J133" i="12"/>
  <c r="J109" i="12"/>
  <c r="J85" i="12"/>
  <c r="J61" i="12"/>
  <c r="J37" i="12"/>
  <c r="J13" i="12"/>
  <c r="O240" i="12"/>
  <c r="O216" i="12"/>
  <c r="O192" i="12"/>
  <c r="O168" i="12"/>
  <c r="J400" i="12"/>
  <c r="J376" i="12"/>
  <c r="J352" i="12"/>
  <c r="J336" i="12"/>
  <c r="J328" i="12"/>
  <c r="J312" i="12"/>
  <c r="J304" i="12"/>
  <c r="J288" i="12"/>
  <c r="J280" i="12"/>
  <c r="J264" i="12"/>
  <c r="J256" i="12"/>
  <c r="O491" i="12"/>
  <c r="O483" i="12"/>
  <c r="O467" i="12"/>
  <c r="O459" i="12"/>
  <c r="O443" i="12"/>
  <c r="O435" i="12"/>
  <c r="O419" i="12"/>
  <c r="O411" i="12"/>
  <c r="O395" i="12"/>
  <c r="O387" i="12"/>
  <c r="O371" i="12"/>
  <c r="O363" i="12"/>
  <c r="O347" i="12"/>
  <c r="O339" i="12"/>
  <c r="O323" i="12"/>
  <c r="O315" i="12"/>
  <c r="O299" i="12"/>
  <c r="O291" i="12"/>
  <c r="Z25" i="12"/>
  <c r="J251" i="12"/>
  <c r="J235" i="12"/>
  <c r="J227" i="12"/>
  <c r="J211" i="12"/>
  <c r="J203" i="12"/>
  <c r="J187" i="12"/>
  <c r="J163" i="12"/>
  <c r="J139" i="12"/>
  <c r="J115" i="12"/>
  <c r="J91" i="12"/>
  <c r="J67" i="12"/>
  <c r="J43" i="12"/>
  <c r="J19" i="12"/>
  <c r="O246" i="12"/>
  <c r="O222" i="12"/>
  <c r="O198" i="12"/>
  <c r="O174" i="12"/>
  <c r="O150" i="12"/>
  <c r="O126" i="12"/>
  <c r="O102" i="12"/>
  <c r="O78" i="12"/>
  <c r="O54" i="12"/>
  <c r="O30" i="12"/>
  <c r="O6" i="12"/>
  <c r="E232" i="12"/>
  <c r="E208" i="12"/>
  <c r="O109" i="12"/>
  <c r="O85" i="12"/>
  <c r="O61" i="12"/>
  <c r="O37" i="12"/>
  <c r="O13" i="12"/>
  <c r="E239" i="12"/>
  <c r="E215" i="12"/>
  <c r="E191" i="12"/>
  <c r="E167" i="12"/>
  <c r="E143" i="12"/>
  <c r="E119" i="12"/>
  <c r="E103" i="12"/>
  <c r="E95" i="12"/>
  <c r="E79" i="12"/>
  <c r="E71" i="12"/>
  <c r="E55" i="12"/>
  <c r="E47" i="12"/>
  <c r="E31" i="12"/>
  <c r="E23" i="12"/>
  <c r="E7" i="12"/>
  <c r="E371" i="12"/>
  <c r="E355" i="12"/>
  <c r="E347" i="12"/>
  <c r="E331" i="12"/>
  <c r="E323" i="12"/>
  <c r="E307" i="12"/>
  <c r="E299" i="12"/>
  <c r="E283" i="12"/>
  <c r="E275" i="12"/>
  <c r="E259" i="12"/>
  <c r="J502" i="12"/>
  <c r="J486" i="12"/>
  <c r="J478" i="12"/>
  <c r="J462" i="12"/>
  <c r="J454" i="12"/>
  <c r="J438" i="12"/>
  <c r="J430" i="12"/>
  <c r="J414" i="12"/>
  <c r="J406" i="12"/>
  <c r="J390" i="12"/>
  <c r="J382" i="12"/>
  <c r="J358" i="12"/>
  <c r="J342" i="12"/>
  <c r="J334" i="12"/>
  <c r="J318" i="12"/>
  <c r="J310" i="12"/>
  <c r="J294" i="12"/>
  <c r="J286" i="12"/>
  <c r="J270" i="12"/>
  <c r="J262" i="12"/>
  <c r="O497" i="12"/>
  <c r="O489" i="12"/>
  <c r="O473" i="12"/>
  <c r="O465" i="12"/>
  <c r="O449" i="12"/>
  <c r="O441" i="12"/>
  <c r="O425" i="12"/>
  <c r="O417" i="12"/>
  <c r="O401" i="12"/>
  <c r="O393" i="12"/>
  <c r="O377" i="12"/>
  <c r="O369" i="12"/>
  <c r="O353" i="12"/>
  <c r="O345" i="12"/>
  <c r="O329" i="12"/>
  <c r="O321" i="12"/>
  <c r="O305" i="12"/>
  <c r="O297" i="12"/>
  <c r="J247" i="12"/>
  <c r="J239" i="12"/>
  <c r="J223" i="12"/>
  <c r="J215" i="12"/>
  <c r="J199" i="12"/>
  <c r="J175" i="12"/>
  <c r="J151" i="12"/>
  <c r="J127" i="12"/>
  <c r="J103" i="12"/>
  <c r="J79" i="12"/>
  <c r="J55" i="12"/>
  <c r="J31" i="12"/>
  <c r="J7" i="12"/>
  <c r="O234" i="12"/>
  <c r="O210" i="12"/>
  <c r="O186" i="12"/>
  <c r="O162" i="12"/>
  <c r="O138" i="12"/>
  <c r="O114" i="12"/>
  <c r="O90" i="12"/>
  <c r="O66" i="12"/>
  <c r="O42" i="12"/>
  <c r="O18" i="12"/>
  <c r="E244" i="12"/>
  <c r="E220" i="12"/>
  <c r="E196" i="12"/>
  <c r="E172" i="12"/>
  <c r="E148" i="12"/>
  <c r="E124" i="12"/>
  <c r="E100" i="12"/>
  <c r="E76" i="12"/>
  <c r="E52" i="12"/>
  <c r="E28" i="12"/>
  <c r="E352" i="12"/>
  <c r="E328" i="12"/>
  <c r="E304" i="12"/>
  <c r="E280" i="12"/>
  <c r="E256" i="12"/>
  <c r="J483" i="12"/>
  <c r="J459" i="12"/>
  <c r="J435" i="12"/>
  <c r="J411" i="12"/>
  <c r="J387" i="12"/>
  <c r="J363" i="12"/>
  <c r="J339" i="12"/>
  <c r="J315" i="12"/>
  <c r="J291" i="12"/>
  <c r="J267" i="12"/>
  <c r="O494" i="12"/>
  <c r="O470" i="12"/>
  <c r="O446" i="12"/>
  <c r="O422" i="12"/>
  <c r="O398" i="12"/>
  <c r="O374" i="12"/>
  <c r="O350" i="12"/>
  <c r="O326" i="12"/>
  <c r="O302" i="12"/>
  <c r="O278" i="12"/>
  <c r="O275" i="12"/>
  <c r="O267" i="12"/>
  <c r="E160" i="12"/>
  <c r="E136" i="12"/>
  <c r="E112" i="12"/>
  <c r="E88" i="12"/>
  <c r="E64" i="12"/>
  <c r="E40" i="12"/>
  <c r="E16" i="12"/>
  <c r="E364" i="12"/>
  <c r="E340" i="12"/>
  <c r="E316" i="12"/>
  <c r="E292" i="12"/>
  <c r="E268" i="12"/>
  <c r="J495" i="12"/>
  <c r="J471" i="12"/>
  <c r="J447" i="12"/>
  <c r="J423" i="12"/>
  <c r="O266" i="12"/>
  <c r="O258" i="12"/>
  <c r="J242" i="12"/>
  <c r="J218" i="12"/>
  <c r="J194" i="12"/>
  <c r="J170" i="12"/>
  <c r="J146" i="12"/>
  <c r="J122" i="12"/>
  <c r="J98" i="12"/>
  <c r="J74" i="12"/>
  <c r="J50" i="12"/>
  <c r="J26" i="12"/>
  <c r="O253" i="12"/>
  <c r="O229" i="12"/>
  <c r="O205" i="12"/>
  <c r="O181" i="12"/>
  <c r="O157" i="12"/>
  <c r="O133" i="12"/>
  <c r="O281" i="12"/>
  <c r="O273" i="12"/>
  <c r="O257" i="12"/>
  <c r="K5" i="14"/>
  <c r="J241" i="12"/>
  <c r="J233" i="12"/>
  <c r="J217" i="12"/>
  <c r="J209" i="12"/>
  <c r="J193" i="12"/>
  <c r="J169" i="12"/>
  <c r="J145" i="12"/>
  <c r="J121" i="12"/>
  <c r="J97" i="12"/>
  <c r="J73" i="12"/>
  <c r="J49" i="12"/>
  <c r="J25" i="12"/>
  <c r="O252" i="12"/>
  <c r="O228" i="12"/>
  <c r="O204" i="12"/>
  <c r="O180" i="12"/>
  <c r="O156" i="12"/>
  <c r="O132" i="12"/>
  <c r="O108" i="12"/>
  <c r="O84" i="12"/>
  <c r="O60" i="12"/>
  <c r="O36" i="12"/>
  <c r="O12" i="12"/>
  <c r="E238" i="12"/>
  <c r="E214" i="12"/>
  <c r="E190" i="12"/>
  <c r="E166" i="12"/>
  <c r="E142" i="12"/>
  <c r="E118" i="12"/>
  <c r="E94" i="12"/>
  <c r="E70" i="12"/>
  <c r="E46" i="12"/>
  <c r="E22" i="12"/>
  <c r="E370" i="12"/>
  <c r="E346" i="12"/>
  <c r="E322" i="12"/>
  <c r="E298" i="12"/>
  <c r="E274" i="12"/>
  <c r="J501" i="12"/>
  <c r="J477" i="12"/>
  <c r="J453" i="12"/>
  <c r="J429" i="12"/>
  <c r="J405" i="12"/>
  <c r="J381" i="12"/>
  <c r="J357" i="12"/>
  <c r="J333" i="12"/>
  <c r="J309" i="12"/>
  <c r="J285" i="12"/>
  <c r="J261" i="12"/>
  <c r="O488" i="12"/>
  <c r="O464" i="12"/>
  <c r="O440" i="12"/>
  <c r="O416" i="12"/>
  <c r="O392" i="12"/>
  <c r="O368" i="12"/>
  <c r="O344" i="12"/>
  <c r="O320" i="12"/>
  <c r="O296" i="12"/>
  <c r="O272" i="12"/>
  <c r="O264" i="12"/>
  <c r="F5" i="16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  <c r="F61" i="16" s="1"/>
  <c r="F62" i="16" s="1"/>
  <c r="F63" i="16" s="1"/>
  <c r="F64" i="16" s="1"/>
  <c r="F65" i="16" s="1"/>
  <c r="F66" i="16" s="1"/>
  <c r="F67" i="16" s="1"/>
  <c r="F68" i="16" s="1"/>
  <c r="F69" i="16" s="1"/>
  <c r="F70" i="16" s="1"/>
  <c r="F71" i="16" s="1"/>
  <c r="F72" i="16" s="1"/>
  <c r="F73" i="16" s="1"/>
  <c r="F74" i="16" s="1"/>
  <c r="F75" i="16" s="1"/>
  <c r="F76" i="16" s="1"/>
  <c r="F77" i="16" s="1"/>
  <c r="F78" i="16" s="1"/>
  <c r="F79" i="16" s="1"/>
  <c r="F80" i="16" s="1"/>
  <c r="F81" i="16" s="1"/>
  <c r="F82" i="16" s="1"/>
  <c r="F83" i="16" s="1"/>
  <c r="F84" i="16" s="1"/>
  <c r="F85" i="16" s="1"/>
  <c r="F86" i="16" s="1"/>
  <c r="F87" i="16" s="1"/>
  <c r="F88" i="16" s="1"/>
  <c r="F89" i="16" s="1"/>
  <c r="F90" i="16" s="1"/>
  <c r="F91" i="16" s="1"/>
  <c r="F92" i="16" s="1"/>
  <c r="F93" i="16" s="1"/>
  <c r="F94" i="16" s="1"/>
  <c r="F95" i="16" s="1"/>
  <c r="F96" i="16" s="1"/>
  <c r="F97" i="16" s="1"/>
  <c r="F98" i="16" s="1"/>
  <c r="F99" i="16" s="1"/>
  <c r="F100" i="16" s="1"/>
  <c r="F101" i="16" s="1"/>
  <c r="F102" i="16" s="1"/>
  <c r="F103" i="16" s="1"/>
  <c r="F104" i="16" s="1"/>
  <c r="F105" i="16" s="1"/>
  <c r="F106" i="16" s="1"/>
  <c r="F107" i="16" s="1"/>
  <c r="F108" i="16" s="1"/>
  <c r="F109" i="16" s="1"/>
  <c r="F110" i="16" s="1"/>
  <c r="F111" i="16" s="1"/>
  <c r="F112" i="16" s="1"/>
  <c r="F113" i="16" s="1"/>
  <c r="F114" i="16" s="1"/>
  <c r="F115" i="16" s="1"/>
  <c r="F116" i="16" s="1"/>
  <c r="F117" i="16" s="1"/>
  <c r="F118" i="16" s="1"/>
  <c r="F119" i="16" s="1"/>
  <c r="F120" i="16" s="1"/>
  <c r="F121" i="16" s="1"/>
  <c r="F122" i="16" s="1"/>
  <c r="F123" i="16" s="1"/>
  <c r="F124" i="16" s="1"/>
  <c r="F125" i="16" s="1"/>
  <c r="F126" i="16" s="1"/>
  <c r="Z7" i="16" s="1"/>
  <c r="E4" i="12"/>
  <c r="F4" i="12" s="1"/>
  <c r="J230" i="12"/>
  <c r="J206" i="12"/>
  <c r="J182" i="12"/>
  <c r="J158" i="12"/>
  <c r="J134" i="12"/>
  <c r="J110" i="12"/>
  <c r="J86" i="12"/>
  <c r="J62" i="12"/>
  <c r="J38" i="12"/>
  <c r="J14" i="12"/>
  <c r="O241" i="12"/>
  <c r="O217" i="12"/>
  <c r="O193" i="12"/>
  <c r="O169" i="12"/>
  <c r="O145" i="12"/>
  <c r="O121" i="12"/>
  <c r="O97" i="12"/>
  <c r="O73" i="12"/>
  <c r="O49" i="12"/>
  <c r="O25" i="12"/>
  <c r="E251" i="12"/>
  <c r="E227" i="12"/>
  <c r="E203" i="12"/>
  <c r="E179" i="12"/>
  <c r="E155" i="12"/>
  <c r="E131" i="12"/>
  <c r="E115" i="12"/>
  <c r="E107" i="12"/>
  <c r="E91" i="12"/>
  <c r="E83" i="12"/>
  <c r="E67" i="12"/>
  <c r="E59" i="12"/>
  <c r="E43" i="12"/>
  <c r="E35" i="12"/>
  <c r="E19" i="12"/>
  <c r="E11" i="12"/>
  <c r="E367" i="12"/>
  <c r="E359" i="12"/>
  <c r="E343" i="12"/>
  <c r="E335" i="12"/>
  <c r="E319" i="12"/>
  <c r="E311" i="12"/>
  <c r="E295" i="12"/>
  <c r="E287" i="12"/>
  <c r="E271" i="12"/>
  <c r="E263" i="12"/>
  <c r="J498" i="12"/>
  <c r="J490" i="12"/>
  <c r="J474" i="12"/>
  <c r="J450" i="12"/>
  <c r="J442" i="12"/>
  <c r="J426" i="12"/>
  <c r="J418" i="12"/>
  <c r="J402" i="12"/>
  <c r="J394" i="12"/>
  <c r="J370" i="12"/>
  <c r="J354" i="12"/>
  <c r="J346" i="12"/>
  <c r="J330" i="12"/>
  <c r="J322" i="12"/>
  <c r="J306" i="12"/>
  <c r="J298" i="12"/>
  <c r="J282" i="12"/>
  <c r="J274" i="12"/>
  <c r="J258" i="12"/>
  <c r="O501" i="12"/>
  <c r="O485" i="12"/>
  <c r="O477" i="12"/>
  <c r="O461" i="12"/>
  <c r="O453" i="12"/>
  <c r="O437" i="12"/>
  <c r="O429" i="12"/>
  <c r="O413" i="12"/>
  <c r="O405" i="12"/>
  <c r="O389" i="12"/>
  <c r="O381" i="12"/>
  <c r="O365" i="12"/>
  <c r="K5" i="16"/>
  <c r="K6" i="16" s="1"/>
  <c r="K7" i="16" s="1"/>
  <c r="K8" i="16" s="1"/>
  <c r="K9" i="16" s="1"/>
  <c r="K10" i="16" s="1"/>
  <c r="K11" i="16" s="1"/>
  <c r="K12" i="16" s="1"/>
  <c r="K13" i="16" s="1"/>
  <c r="K14" i="16" s="1"/>
  <c r="K15" i="16" s="1"/>
  <c r="K16" i="16" s="1"/>
  <c r="K17" i="16" s="1"/>
  <c r="K18" i="16" s="1"/>
  <c r="K19" i="16" s="1"/>
  <c r="K20" i="16" s="1"/>
  <c r="K21" i="16" s="1"/>
  <c r="K22" i="16" s="1"/>
  <c r="K23" i="16" s="1"/>
  <c r="K24" i="16" s="1"/>
  <c r="K25" i="16" s="1"/>
  <c r="K26" i="16" s="1"/>
  <c r="K27" i="16" s="1"/>
  <c r="K28" i="16" s="1"/>
  <c r="K29" i="16" s="1"/>
  <c r="K30" i="16" s="1"/>
  <c r="K31" i="16" s="1"/>
  <c r="K32" i="16" s="1"/>
  <c r="K33" i="16" s="1"/>
  <c r="K34" i="16" s="1"/>
  <c r="K35" i="16" s="1"/>
  <c r="K36" i="16" s="1"/>
  <c r="K37" i="16" s="1"/>
  <c r="K38" i="16" s="1"/>
  <c r="K39" i="16" s="1"/>
  <c r="K40" i="16" s="1"/>
  <c r="K41" i="16" s="1"/>
  <c r="K42" i="16" s="1"/>
  <c r="K43" i="16" s="1"/>
  <c r="K44" i="16" s="1"/>
  <c r="K45" i="16" s="1"/>
  <c r="K46" i="16" s="1"/>
  <c r="K47" i="16" s="1"/>
  <c r="K48" i="16" s="1"/>
  <c r="K49" i="16" s="1"/>
  <c r="K50" i="16" s="1"/>
  <c r="K51" i="16" s="1"/>
  <c r="K52" i="16" s="1"/>
  <c r="K53" i="16" s="1"/>
  <c r="K54" i="16" s="1"/>
  <c r="K55" i="16" s="1"/>
  <c r="K56" i="16" s="1"/>
  <c r="K57" i="16" s="1"/>
  <c r="K58" i="16" s="1"/>
  <c r="K59" i="16" s="1"/>
  <c r="K60" i="16" s="1"/>
  <c r="K61" i="16" s="1"/>
  <c r="K62" i="16" s="1"/>
  <c r="K63" i="16" s="1"/>
  <c r="K64" i="16" s="1"/>
  <c r="K65" i="16" s="1"/>
  <c r="K66" i="16" s="1"/>
  <c r="K67" i="16" s="1"/>
  <c r="K68" i="16" s="1"/>
  <c r="K69" i="16" s="1"/>
  <c r="K70" i="16" s="1"/>
  <c r="K71" i="16" s="1"/>
  <c r="K72" i="16" s="1"/>
  <c r="K73" i="16" s="1"/>
  <c r="K74" i="16" s="1"/>
  <c r="K75" i="16" s="1"/>
  <c r="K76" i="16" s="1"/>
  <c r="K77" i="16" s="1"/>
  <c r="K78" i="16" s="1"/>
  <c r="K79" i="16" s="1"/>
  <c r="K80" i="16" s="1"/>
  <c r="K81" i="16" s="1"/>
  <c r="K82" i="16" s="1"/>
  <c r="K83" i="16" s="1"/>
  <c r="K84" i="16" s="1"/>
  <c r="K85" i="16" s="1"/>
  <c r="K86" i="16" s="1"/>
  <c r="K87" i="16" s="1"/>
  <c r="K88" i="16" s="1"/>
  <c r="K89" i="16" s="1"/>
  <c r="K90" i="16" s="1"/>
  <c r="K91" i="16" s="1"/>
  <c r="K92" i="16" s="1"/>
  <c r="K93" i="16" s="1"/>
  <c r="K94" i="16" s="1"/>
  <c r="K95" i="16" s="1"/>
  <c r="K96" i="16" s="1"/>
  <c r="K97" i="16" s="1"/>
  <c r="K98" i="16" s="1"/>
  <c r="K99" i="16" s="1"/>
  <c r="K100" i="16" s="1"/>
  <c r="K101" i="16" s="1"/>
  <c r="K102" i="16" s="1"/>
  <c r="K103" i="16" s="1"/>
  <c r="K104" i="16" s="1"/>
  <c r="K105" i="16" s="1"/>
  <c r="K106" i="16" s="1"/>
  <c r="K107" i="16" s="1"/>
  <c r="K108" i="16" s="1"/>
  <c r="K109" i="16" s="1"/>
  <c r="K110" i="16" s="1"/>
  <c r="K111" i="16" s="1"/>
  <c r="K112" i="16" s="1"/>
  <c r="K113" i="16" s="1"/>
  <c r="K114" i="16" s="1"/>
  <c r="K115" i="16" s="1"/>
  <c r="K116" i="16" s="1"/>
  <c r="K117" i="16" s="1"/>
  <c r="K118" i="16" s="1"/>
  <c r="K119" i="16" s="1"/>
  <c r="K120" i="16" s="1"/>
  <c r="K121" i="16" s="1"/>
  <c r="K122" i="16" s="1"/>
  <c r="K123" i="16" s="1"/>
  <c r="K124" i="16" s="1"/>
  <c r="K125" i="16" s="1"/>
  <c r="K126" i="16" s="1"/>
  <c r="K127" i="16" s="1"/>
  <c r="K128" i="16" s="1"/>
  <c r="K129" i="16" s="1"/>
  <c r="K130" i="16" s="1"/>
  <c r="K131" i="16" s="1"/>
  <c r="K132" i="16" s="1"/>
  <c r="K133" i="16" s="1"/>
  <c r="K134" i="16" s="1"/>
  <c r="K135" i="16" s="1"/>
  <c r="K136" i="16" s="1"/>
  <c r="K137" i="16" s="1"/>
  <c r="K138" i="16" s="1"/>
  <c r="K139" i="16" s="1"/>
  <c r="K140" i="16" s="1"/>
  <c r="K141" i="16" s="1"/>
  <c r="K142" i="16" s="1"/>
  <c r="K143" i="16" s="1"/>
  <c r="K144" i="16" s="1"/>
  <c r="K145" i="16" s="1"/>
  <c r="K146" i="16" s="1"/>
  <c r="K147" i="16" s="1"/>
  <c r="K148" i="16" s="1"/>
  <c r="K149" i="16" s="1"/>
  <c r="K150" i="16" s="1"/>
  <c r="K151" i="16" s="1"/>
  <c r="K152" i="16" s="1"/>
  <c r="K153" i="16" s="1"/>
  <c r="K154" i="16" s="1"/>
  <c r="K155" i="16" s="1"/>
  <c r="K156" i="16" s="1"/>
  <c r="K157" i="16" s="1"/>
  <c r="K158" i="16" s="1"/>
  <c r="K159" i="16" s="1"/>
  <c r="K160" i="16" s="1"/>
  <c r="K161" i="16" s="1"/>
  <c r="K162" i="16" s="1"/>
  <c r="K163" i="16" s="1"/>
  <c r="K164" i="16" s="1"/>
  <c r="K165" i="16" s="1"/>
  <c r="K166" i="16" s="1"/>
  <c r="K167" i="16" s="1"/>
  <c r="K168" i="16" s="1"/>
  <c r="K169" i="16" s="1"/>
  <c r="K170" i="16" s="1"/>
  <c r="K171" i="16" s="1"/>
  <c r="K172" i="16" s="1"/>
  <c r="K173" i="16" s="1"/>
  <c r="K174" i="16" s="1"/>
  <c r="K175" i="16" s="1"/>
  <c r="K176" i="16" s="1"/>
  <c r="K177" i="16" s="1"/>
  <c r="K178" i="16" s="1"/>
  <c r="K179" i="16" s="1"/>
  <c r="K180" i="16" s="1"/>
  <c r="K181" i="16" s="1"/>
  <c r="K182" i="16" s="1"/>
  <c r="K183" i="16" s="1"/>
  <c r="K184" i="16" s="1"/>
  <c r="K185" i="16" s="1"/>
  <c r="K186" i="16" s="1"/>
  <c r="K187" i="16" s="1"/>
  <c r="K188" i="16" s="1"/>
  <c r="K189" i="16" s="1"/>
  <c r="K190" i="16" s="1"/>
  <c r="K191" i="16" s="1"/>
  <c r="K192" i="16" s="1"/>
  <c r="K193" i="16" s="1"/>
  <c r="K194" i="16" s="1"/>
  <c r="K195" i="16" s="1"/>
  <c r="K196" i="16" s="1"/>
  <c r="K197" i="16" s="1"/>
  <c r="K198" i="16" s="1"/>
  <c r="K199" i="16" s="1"/>
  <c r="K200" i="16" s="1"/>
  <c r="K201" i="16" s="1"/>
  <c r="K202" i="16" s="1"/>
  <c r="K203" i="16" s="1"/>
  <c r="K204" i="16" s="1"/>
  <c r="K205" i="16" s="1"/>
  <c r="K206" i="16" s="1"/>
  <c r="K207" i="16" s="1"/>
  <c r="K208" i="16" s="1"/>
  <c r="K209" i="16" s="1"/>
  <c r="K210" i="16" s="1"/>
  <c r="K211" i="16" s="1"/>
  <c r="K212" i="16" s="1"/>
  <c r="K213" i="16" s="1"/>
  <c r="K214" i="16" s="1"/>
  <c r="K215" i="16" s="1"/>
  <c r="K216" i="16" s="1"/>
  <c r="K217" i="16" s="1"/>
  <c r="K218" i="16" s="1"/>
  <c r="K219" i="16" s="1"/>
  <c r="K220" i="16" s="1"/>
  <c r="K221" i="16" s="1"/>
  <c r="K222" i="16" s="1"/>
  <c r="K223" i="16" s="1"/>
  <c r="K224" i="16" s="1"/>
  <c r="K225" i="16" s="1"/>
  <c r="K226" i="16" s="1"/>
  <c r="K227" i="16" s="1"/>
  <c r="K228" i="16" s="1"/>
  <c r="K229" i="16" s="1"/>
  <c r="K230" i="16" s="1"/>
  <c r="K231" i="16" s="1"/>
  <c r="K232" i="16" s="1"/>
  <c r="K233" i="16" s="1"/>
  <c r="K234" i="16" s="1"/>
  <c r="K235" i="16" s="1"/>
  <c r="K236" i="16" s="1"/>
  <c r="K237" i="16" s="1"/>
  <c r="K238" i="16" s="1"/>
  <c r="K239" i="16" s="1"/>
  <c r="K240" i="16" s="1"/>
  <c r="K241" i="16" s="1"/>
  <c r="K242" i="16" s="1"/>
  <c r="K243" i="16" s="1"/>
  <c r="K244" i="16" s="1"/>
  <c r="K245" i="16" s="1"/>
  <c r="K246" i="16" s="1"/>
  <c r="K247" i="16" s="1"/>
  <c r="K248" i="16" s="1"/>
  <c r="K249" i="16" s="1"/>
  <c r="K250" i="16" s="1"/>
  <c r="K251" i="16" s="1"/>
  <c r="K252" i="16" s="1"/>
  <c r="K253" i="16" s="1"/>
  <c r="AC7" i="16" s="1"/>
  <c r="T6" i="16"/>
  <c r="U6" i="16" s="1"/>
  <c r="V6" i="16" s="1"/>
  <c r="S7" i="16"/>
  <c r="J465" i="12"/>
  <c r="J441" i="12"/>
  <c r="J417" i="12"/>
  <c r="J393" i="12"/>
  <c r="J369" i="12"/>
  <c r="J345" i="12"/>
  <c r="J321" i="12"/>
  <c r="J297" i="12"/>
  <c r="J273" i="12"/>
  <c r="O500" i="12"/>
  <c r="O476" i="12"/>
  <c r="O452" i="12"/>
  <c r="O428" i="12"/>
  <c r="O404" i="12"/>
  <c r="O380" i="12"/>
  <c r="O356" i="12"/>
  <c r="O332" i="12"/>
  <c r="O308" i="12"/>
  <c r="O284" i="12"/>
  <c r="O260" i="12"/>
  <c r="P5" i="14"/>
  <c r="J236" i="12"/>
  <c r="J212" i="12"/>
  <c r="J188" i="12"/>
  <c r="J164" i="12"/>
  <c r="J140" i="12"/>
  <c r="J116" i="12"/>
  <c r="J92" i="12"/>
  <c r="J68" i="12"/>
  <c r="J44" i="12"/>
  <c r="J20" i="12"/>
  <c r="O247" i="12"/>
  <c r="O223" i="12"/>
  <c r="O199" i="12"/>
  <c r="O175" i="12"/>
  <c r="O151" i="12"/>
  <c r="O127" i="12"/>
  <c r="O103" i="12"/>
  <c r="O79" i="12"/>
  <c r="O55" i="12"/>
  <c r="O31" i="12"/>
  <c r="O7" i="12"/>
  <c r="E233" i="12"/>
  <c r="E209" i="12"/>
  <c r="E185" i="12"/>
  <c r="E161" i="12"/>
  <c r="E137" i="12"/>
  <c r="E121" i="12"/>
  <c r="E113" i="12"/>
  <c r="E97" i="12"/>
  <c r="E89" i="12"/>
  <c r="E73" i="12"/>
  <c r="E65" i="12"/>
  <c r="E49" i="12"/>
  <c r="E41" i="12"/>
  <c r="E25" i="12"/>
  <c r="E17" i="12"/>
  <c r="E373" i="12"/>
  <c r="E365" i="12"/>
  <c r="E349" i="12"/>
  <c r="E341" i="12"/>
  <c r="E325" i="12"/>
  <c r="E317" i="12"/>
  <c r="E301" i="12"/>
  <c r="E293" i="12"/>
  <c r="E277" i="12"/>
  <c r="E269" i="12"/>
  <c r="J504" i="12"/>
  <c r="J496" i="12"/>
  <c r="J480" i="12"/>
  <c r="J472" i="12"/>
  <c r="J456" i="12"/>
  <c r="J448" i="12"/>
  <c r="J432" i="12"/>
  <c r="J424" i="12"/>
  <c r="J408" i="12"/>
  <c r="J399" i="12"/>
  <c r="J375" i="12"/>
  <c r="J351" i="12"/>
  <c r="J327" i="12"/>
  <c r="J303" i="12"/>
  <c r="J279" i="12"/>
  <c r="J255" i="12"/>
  <c r="O482" i="12"/>
  <c r="O458" i="12"/>
  <c r="O434" i="12"/>
  <c r="O410" i="12"/>
  <c r="O386" i="12"/>
  <c r="O362" i="12"/>
  <c r="O338" i="12"/>
  <c r="O314" i="12"/>
  <c r="O290" i="12"/>
  <c r="J249" i="12"/>
  <c r="J243" i="12"/>
  <c r="J237" i="12"/>
  <c r="J231" i="12"/>
  <c r="J225" i="12"/>
  <c r="J219" i="12"/>
  <c r="J213" i="12"/>
  <c r="J207" i="12"/>
  <c r="J201" i="12"/>
  <c r="J195" i="12"/>
  <c r="J189" i="12"/>
  <c r="J183" i="12"/>
  <c r="J177" i="12"/>
  <c r="J171" i="12"/>
  <c r="J165" i="12"/>
  <c r="J159" i="12"/>
  <c r="J153" i="12"/>
  <c r="J147" i="12"/>
  <c r="J141" i="12"/>
  <c r="J135" i="12"/>
  <c r="J129" i="12"/>
  <c r="J123" i="12"/>
  <c r="J117" i="12"/>
  <c r="J111" i="12"/>
  <c r="J105" i="12"/>
  <c r="J99" i="12"/>
  <c r="J93" i="12"/>
  <c r="J87" i="12"/>
  <c r="J81" i="12"/>
  <c r="J75" i="12"/>
  <c r="J69" i="12"/>
  <c r="J63" i="12"/>
  <c r="J57" i="12"/>
  <c r="J51" i="12"/>
  <c r="J45" i="12"/>
  <c r="J39" i="12"/>
  <c r="J33" i="12"/>
  <c r="J27" i="12"/>
  <c r="J21" i="12"/>
  <c r="J15" i="12"/>
  <c r="J9" i="12"/>
  <c r="O248" i="12"/>
  <c r="O242" i="12"/>
  <c r="O236" i="12"/>
  <c r="O230" i="12"/>
  <c r="O224" i="12"/>
  <c r="O218" i="12"/>
  <c r="O212" i="12"/>
  <c r="O206" i="12"/>
  <c r="O200" i="12"/>
  <c r="O194" i="12"/>
  <c r="O188" i="12"/>
  <c r="O182" i="12"/>
  <c r="O176" i="12"/>
  <c r="O170" i="12"/>
  <c r="O164" i="12"/>
  <c r="O158" i="12"/>
  <c r="O152" i="12"/>
  <c r="E376" i="12"/>
  <c r="E377" i="12"/>
  <c r="J252" i="12"/>
  <c r="J246" i="12"/>
  <c r="J240" i="12"/>
  <c r="J234" i="12"/>
  <c r="J228" i="12"/>
  <c r="J222" i="12"/>
  <c r="J216" i="12"/>
  <c r="J210" i="12"/>
  <c r="J204" i="12"/>
  <c r="J198" i="12"/>
  <c r="J192" i="12"/>
  <c r="J186" i="12"/>
  <c r="J180" i="12"/>
  <c r="J174" i="12"/>
  <c r="J168" i="12"/>
  <c r="J162" i="12"/>
  <c r="J156" i="12"/>
  <c r="J150" i="12"/>
  <c r="J144" i="12"/>
  <c r="J138" i="12"/>
  <c r="J132" i="12"/>
  <c r="J126" i="12"/>
  <c r="J120" i="12"/>
  <c r="J114" i="12"/>
  <c r="J108" i="12"/>
  <c r="J102" i="12"/>
  <c r="J96" i="12"/>
  <c r="J90" i="12"/>
  <c r="E5" i="12"/>
  <c r="J191" i="12"/>
  <c r="J185" i="12"/>
  <c r="J179" i="12"/>
  <c r="J173" i="12"/>
  <c r="J167" i="12"/>
  <c r="J161" i="12"/>
  <c r="J155" i="12"/>
  <c r="J149" i="12"/>
  <c r="J143" i="12"/>
  <c r="J137" i="12"/>
  <c r="J131" i="12"/>
  <c r="J125" i="12"/>
  <c r="J119" i="12"/>
  <c r="J113" i="12"/>
  <c r="J107" i="12"/>
  <c r="J101" i="12"/>
  <c r="J95" i="12"/>
  <c r="J89" i="12"/>
  <c r="J83" i="12"/>
  <c r="J77" i="12"/>
  <c r="J71" i="12"/>
  <c r="J65" i="12"/>
  <c r="J59" i="12"/>
  <c r="J53" i="12"/>
  <c r="J47" i="12"/>
  <c r="J41" i="12"/>
  <c r="J35" i="12"/>
  <c r="J29" i="12"/>
  <c r="J23" i="12"/>
  <c r="J17" i="12"/>
  <c r="J11" i="12"/>
  <c r="J5" i="12"/>
  <c r="O250" i="12"/>
  <c r="J250" i="12"/>
  <c r="J244" i="12"/>
  <c r="J238" i="12"/>
  <c r="J232" i="12"/>
  <c r="J226" i="12"/>
  <c r="J220" i="12"/>
  <c r="J214" i="12"/>
  <c r="J208" i="12"/>
  <c r="J202" i="12"/>
  <c r="J196" i="12"/>
  <c r="J190" i="12"/>
  <c r="J184" i="12"/>
  <c r="J178" i="12"/>
  <c r="J172" i="12"/>
  <c r="J166" i="12"/>
  <c r="J160" i="12"/>
  <c r="J154" i="12"/>
  <c r="J148" i="12"/>
  <c r="J142" i="12"/>
  <c r="J136" i="12"/>
  <c r="J130" i="12"/>
  <c r="J124" i="12"/>
  <c r="J118" i="12"/>
  <c r="J112" i="12"/>
  <c r="J106" i="12"/>
  <c r="J100" i="12"/>
  <c r="J94" i="12"/>
  <c r="J88" i="12"/>
  <c r="J82" i="12"/>
  <c r="J76" i="12"/>
  <c r="J70" i="12"/>
  <c r="J64" i="12"/>
  <c r="J58" i="12"/>
  <c r="J52" i="12"/>
  <c r="J46" i="12"/>
  <c r="J40" i="12"/>
  <c r="J34" i="12"/>
  <c r="J28" i="12"/>
  <c r="J22" i="12"/>
  <c r="J16" i="12"/>
  <c r="J10" i="12"/>
  <c r="J4" i="12"/>
  <c r="K4" i="12" s="1"/>
  <c r="O249" i="12"/>
  <c r="O243" i="12"/>
  <c r="O237" i="12"/>
  <c r="O231" i="12"/>
  <c r="O225" i="12"/>
  <c r="O219" i="12"/>
  <c r="O213" i="12"/>
  <c r="O207" i="12"/>
  <c r="O201" i="12"/>
  <c r="O195" i="12"/>
  <c r="O189" i="12"/>
  <c r="O183" i="12"/>
  <c r="O177" i="12"/>
  <c r="O171" i="12"/>
  <c r="O146" i="12"/>
  <c r="O140" i="12"/>
  <c r="O134" i="12"/>
  <c r="O128" i="12"/>
  <c r="O122" i="12"/>
  <c r="O116" i="12"/>
  <c r="O110" i="12"/>
  <c r="O104" i="12"/>
  <c r="O98" i="12"/>
  <c r="O92" i="12"/>
  <c r="O86" i="12"/>
  <c r="O80" i="12"/>
  <c r="O74" i="12"/>
  <c r="O68" i="12"/>
  <c r="O62" i="12"/>
  <c r="O56" i="12"/>
  <c r="O50" i="12"/>
  <c r="O44" i="12"/>
  <c r="O38" i="12"/>
  <c r="O32" i="12"/>
  <c r="O26" i="12"/>
  <c r="O20" i="12"/>
  <c r="O14" i="12"/>
  <c r="O8" i="12"/>
  <c r="E252" i="12"/>
  <c r="E246" i="12"/>
  <c r="E240" i="12"/>
  <c r="E234" i="12"/>
  <c r="E228" i="12"/>
  <c r="E222" i="12"/>
  <c r="E216" i="12"/>
  <c r="E210" i="12"/>
  <c r="E204" i="12"/>
  <c r="E198" i="12"/>
  <c r="E192" i="12"/>
  <c r="E186" i="12"/>
  <c r="E180" i="12"/>
  <c r="E174" i="12"/>
  <c r="E168" i="12"/>
  <c r="E162" i="12"/>
  <c r="E156" i="12"/>
  <c r="E150" i="12"/>
  <c r="E144" i="12"/>
  <c r="E138" i="12"/>
  <c r="E132" i="12"/>
  <c r="E126" i="12"/>
  <c r="E120" i="12"/>
  <c r="E114" i="12"/>
  <c r="E108" i="12"/>
  <c r="E102" i="12"/>
  <c r="E96" i="12"/>
  <c r="E90" i="12"/>
  <c r="E84" i="12"/>
  <c r="E78" i="12"/>
  <c r="E72" i="12"/>
  <c r="E66" i="12"/>
  <c r="E60" i="12"/>
  <c r="E54" i="12"/>
  <c r="E48" i="12"/>
  <c r="E42" i="12"/>
  <c r="E36" i="12"/>
  <c r="E30" i="12"/>
  <c r="E24" i="12"/>
  <c r="E18" i="12"/>
  <c r="E12" i="12"/>
  <c r="E6" i="12"/>
  <c r="E372" i="12"/>
  <c r="E366" i="12"/>
  <c r="E360" i="12"/>
  <c r="E354" i="12"/>
  <c r="E348" i="12"/>
  <c r="E342" i="12"/>
  <c r="E336" i="12"/>
  <c r="E330" i="12"/>
  <c r="E324" i="12"/>
  <c r="E318" i="12"/>
  <c r="E312" i="12"/>
  <c r="E306" i="12"/>
  <c r="E300" i="12"/>
  <c r="E294" i="12"/>
  <c r="E288" i="12"/>
  <c r="E282" i="12"/>
  <c r="E276" i="12"/>
  <c r="E270" i="12"/>
  <c r="E264" i="12"/>
  <c r="E258" i="12"/>
  <c r="J503" i="12"/>
  <c r="J497" i="12"/>
  <c r="J491" i="12"/>
  <c r="J485" i="12"/>
  <c r="J479" i="12"/>
  <c r="J473" i="12"/>
  <c r="J467" i="12"/>
  <c r="J461" i="12"/>
  <c r="J455" i="12"/>
  <c r="J449" i="12"/>
  <c r="J443" i="12"/>
  <c r="J437" i="12"/>
  <c r="J431" i="12"/>
  <c r="J425" i="12"/>
  <c r="J419" i="12"/>
  <c r="J413" i="12"/>
  <c r="J407" i="12"/>
  <c r="J401" i="12"/>
  <c r="J395" i="12"/>
  <c r="J389" i="12"/>
  <c r="J383" i="12"/>
  <c r="J377" i="12"/>
  <c r="J371" i="12"/>
  <c r="J365" i="12"/>
  <c r="J359" i="12"/>
  <c r="J353" i="12"/>
  <c r="J347" i="12"/>
  <c r="J341" i="12"/>
  <c r="J335" i="12"/>
  <c r="J329" i="12"/>
  <c r="J323" i="12"/>
  <c r="J317" i="12"/>
  <c r="J311" i="12"/>
  <c r="J305" i="12"/>
  <c r="J299" i="12"/>
  <c r="J293" i="12"/>
  <c r="J287" i="12"/>
  <c r="J281" i="12"/>
  <c r="J275" i="12"/>
  <c r="J269" i="12"/>
  <c r="J263" i="12"/>
  <c r="J257" i="12"/>
  <c r="O502" i="12"/>
  <c r="O496" i="12"/>
  <c r="O490" i="12"/>
  <c r="O484" i="12"/>
  <c r="O478" i="12"/>
  <c r="O472" i="12"/>
  <c r="O466" i="12"/>
  <c r="O460" i="12"/>
  <c r="O454" i="12"/>
  <c r="O448" i="12"/>
  <c r="O442" i="12"/>
  <c r="O436" i="12"/>
  <c r="O430" i="12"/>
  <c r="O424" i="12"/>
  <c r="O418" i="12"/>
  <c r="O412" i="12"/>
  <c r="O406" i="12"/>
  <c r="O400" i="12"/>
  <c r="O394" i="12"/>
  <c r="O388" i="12"/>
  <c r="O382" i="12"/>
  <c r="O376" i="12"/>
  <c r="O370" i="12"/>
  <c r="O364" i="12"/>
  <c r="O358" i="12"/>
  <c r="O352" i="12"/>
  <c r="O346" i="12"/>
  <c r="O340" i="12"/>
  <c r="O334" i="12"/>
  <c r="O328" i="12"/>
  <c r="O322" i="12"/>
  <c r="O316" i="12"/>
  <c r="O310" i="12"/>
  <c r="O304" i="12"/>
  <c r="O298" i="12"/>
  <c r="O292" i="12"/>
  <c r="O286" i="12"/>
  <c r="O280" i="12"/>
  <c r="O274" i="12"/>
  <c r="O268" i="12"/>
  <c r="O262" i="12"/>
  <c r="O256" i="12"/>
  <c r="O254" i="12"/>
  <c r="J84" i="12"/>
  <c r="J78" i="12"/>
  <c r="J72" i="12"/>
  <c r="J66" i="12"/>
  <c r="J60" i="12"/>
  <c r="J54" i="12"/>
  <c r="J48" i="12"/>
  <c r="J42" i="12"/>
  <c r="J36" i="12"/>
  <c r="J30" i="12"/>
  <c r="J24" i="12"/>
  <c r="J18" i="12"/>
  <c r="J12" i="12"/>
  <c r="J6" i="12"/>
  <c r="O251" i="12"/>
  <c r="O245" i="12"/>
  <c r="O239" i="12"/>
  <c r="O233" i="12"/>
  <c r="O227" i="12"/>
  <c r="O221" i="12"/>
  <c r="O215" i="12"/>
  <c r="O209" i="12"/>
  <c r="O203" i="12"/>
  <c r="O197" i="12"/>
  <c r="O191" i="12"/>
  <c r="O185" i="12"/>
  <c r="O179" i="12"/>
  <c r="O173" i="12"/>
  <c r="O167" i="12"/>
  <c r="O161" i="12"/>
  <c r="O155" i="12"/>
  <c r="O149" i="12"/>
  <c r="O143" i="12"/>
  <c r="O137" i="12"/>
  <c r="O131" i="12"/>
  <c r="O125" i="12"/>
  <c r="O119" i="12"/>
  <c r="O113" i="12"/>
  <c r="O107" i="12"/>
  <c r="O101" i="12"/>
  <c r="O95" i="12"/>
  <c r="O89" i="12"/>
  <c r="O83" i="12"/>
  <c r="O77" i="12"/>
  <c r="O71" i="12"/>
  <c r="O65" i="12"/>
  <c r="O59" i="12"/>
  <c r="O53" i="12"/>
  <c r="O47" i="12"/>
  <c r="O41" i="12"/>
  <c r="O35" i="12"/>
  <c r="O29" i="12"/>
  <c r="O23" i="12"/>
  <c r="O17" i="12"/>
  <c r="O11" i="12"/>
  <c r="O5" i="12"/>
  <c r="E249" i="12"/>
  <c r="E243" i="12"/>
  <c r="E237" i="12"/>
  <c r="E231" i="12"/>
  <c r="E225" i="12"/>
  <c r="E219" i="12"/>
  <c r="E213" i="12"/>
  <c r="E207" i="12"/>
  <c r="E201" i="12"/>
  <c r="E195" i="12"/>
  <c r="E189" i="12"/>
  <c r="E183" i="12"/>
  <c r="E177" i="12"/>
  <c r="E171" i="12"/>
  <c r="E165" i="12"/>
  <c r="E159" i="12"/>
  <c r="E153" i="12"/>
  <c r="E147" i="12"/>
  <c r="E141" i="12"/>
  <c r="E135" i="12"/>
  <c r="E129" i="12"/>
  <c r="E123" i="12"/>
  <c r="E117" i="12"/>
  <c r="E111" i="12"/>
  <c r="E105" i="12"/>
  <c r="E99" i="12"/>
  <c r="E93" i="12"/>
  <c r="E87" i="12"/>
  <c r="E81" i="12"/>
  <c r="E75" i="12"/>
  <c r="E69" i="12"/>
  <c r="E63" i="12"/>
  <c r="E57" i="12"/>
  <c r="E51" i="12"/>
  <c r="E45" i="12"/>
  <c r="E39" i="12"/>
  <c r="E33" i="12"/>
  <c r="E27" i="12"/>
  <c r="E21" i="12"/>
  <c r="E15" i="12"/>
  <c r="E9" i="12"/>
  <c r="E375" i="12"/>
  <c r="E369" i="12"/>
  <c r="E363" i="12"/>
  <c r="E357" i="12"/>
  <c r="E351" i="12"/>
  <c r="E345" i="12"/>
  <c r="E339" i="12"/>
  <c r="E333" i="12"/>
  <c r="E327" i="12"/>
  <c r="E321" i="12"/>
  <c r="E315" i="12"/>
  <c r="E309" i="12"/>
  <c r="E303" i="12"/>
  <c r="E297" i="12"/>
  <c r="E291" i="12"/>
  <c r="E285" i="12"/>
  <c r="E279" i="12"/>
  <c r="E273" i="12"/>
  <c r="E267" i="12"/>
  <c r="E261" i="12"/>
  <c r="E255" i="12"/>
  <c r="J500" i="12"/>
  <c r="J494" i="12"/>
  <c r="J488" i="12"/>
  <c r="J482" i="12"/>
  <c r="J476" i="12"/>
  <c r="J470" i="12"/>
  <c r="J464" i="12"/>
  <c r="J458" i="12"/>
  <c r="J452" i="12"/>
  <c r="J446" i="12"/>
  <c r="J440" i="12"/>
  <c r="J434" i="12"/>
  <c r="J428" i="12"/>
  <c r="J422" i="12"/>
  <c r="J416" i="12"/>
  <c r="J410" i="12"/>
  <c r="J404" i="12"/>
  <c r="J398" i="12"/>
  <c r="J392" i="12"/>
  <c r="J386" i="12"/>
  <c r="J380" i="12"/>
  <c r="J374" i="12"/>
  <c r="J368" i="12"/>
  <c r="J362" i="12"/>
  <c r="J356" i="12"/>
  <c r="J350" i="12"/>
  <c r="J344" i="12"/>
  <c r="J338" i="12"/>
  <c r="J332" i="12"/>
  <c r="J326" i="12"/>
  <c r="J320" i="12"/>
  <c r="J314" i="12"/>
  <c r="J308" i="12"/>
  <c r="J302" i="12"/>
  <c r="J296" i="12"/>
  <c r="J290" i="12"/>
  <c r="J284" i="12"/>
  <c r="J278" i="12"/>
  <c r="J272" i="12"/>
  <c r="J266" i="12"/>
  <c r="J260" i="12"/>
  <c r="J254" i="12"/>
  <c r="O499" i="12"/>
  <c r="O493" i="12"/>
  <c r="O487" i="12"/>
  <c r="O481" i="12"/>
  <c r="O475" i="12"/>
  <c r="O469" i="12"/>
  <c r="O463" i="12"/>
  <c r="O457" i="12"/>
  <c r="O451" i="12"/>
  <c r="O445" i="12"/>
  <c r="O439" i="12"/>
  <c r="O433" i="12"/>
  <c r="O427" i="12"/>
  <c r="O421" i="12"/>
  <c r="O415" i="12"/>
  <c r="O409" i="12"/>
  <c r="O403" i="12"/>
  <c r="O397" i="12"/>
  <c r="O391" i="12"/>
  <c r="O385" i="12"/>
  <c r="O379" i="12"/>
  <c r="O373" i="12"/>
  <c r="O367" i="12"/>
  <c r="O361" i="12"/>
  <c r="O355" i="12"/>
  <c r="O349" i="12"/>
  <c r="O343" i="12"/>
  <c r="O337" i="12"/>
  <c r="O331" i="12"/>
  <c r="O325" i="12"/>
  <c r="O319" i="12"/>
  <c r="O313" i="12"/>
  <c r="O307" i="12"/>
  <c r="O301" i="12"/>
  <c r="O295" i="12"/>
  <c r="O289" i="12"/>
  <c r="O283" i="12"/>
  <c r="O277" i="12"/>
  <c r="O271" i="12"/>
  <c r="O265" i="12"/>
  <c r="O259" i="12"/>
  <c r="O244" i="12"/>
  <c r="O238" i="12"/>
  <c r="O232" i="12"/>
  <c r="O226" i="12"/>
  <c r="O220" i="12"/>
  <c r="O214" i="12"/>
  <c r="O208" i="12"/>
  <c r="O202" i="12"/>
  <c r="O196" i="12"/>
  <c r="O190" i="12"/>
  <c r="O184" i="12"/>
  <c r="O178" i="12"/>
  <c r="O172" i="12"/>
  <c r="O166" i="12"/>
  <c r="O160" i="12"/>
  <c r="O154" i="12"/>
  <c r="O148" i="12"/>
  <c r="O142" i="12"/>
  <c r="O136" i="12"/>
  <c r="O130" i="12"/>
  <c r="O124" i="12"/>
  <c r="O118" i="12"/>
  <c r="O112" i="12"/>
  <c r="O106" i="12"/>
  <c r="O100" i="12"/>
  <c r="O94" i="12"/>
  <c r="O88" i="12"/>
  <c r="O82" i="12"/>
  <c r="O76" i="12"/>
  <c r="O70" i="12"/>
  <c r="O64" i="12"/>
  <c r="O58" i="12"/>
  <c r="O52" i="12"/>
  <c r="O46" i="12"/>
  <c r="O40" i="12"/>
  <c r="O34" i="12"/>
  <c r="O28" i="12"/>
  <c r="O22" i="12"/>
  <c r="O16" i="12"/>
  <c r="O10" i="12"/>
  <c r="O4" i="12"/>
  <c r="E248" i="12"/>
  <c r="E242" i="12"/>
  <c r="E236" i="12"/>
  <c r="E230" i="12"/>
  <c r="E224" i="12"/>
  <c r="E218" i="12"/>
  <c r="E212" i="12"/>
  <c r="E206" i="12"/>
  <c r="E200" i="12"/>
  <c r="E194" i="12"/>
  <c r="E188" i="12"/>
  <c r="E182" i="12"/>
  <c r="E176" i="12"/>
  <c r="E170" i="12"/>
  <c r="E164" i="12"/>
  <c r="E158" i="12"/>
  <c r="E152" i="12"/>
  <c r="E146" i="12"/>
  <c r="E140" i="12"/>
  <c r="E134" i="12"/>
  <c r="E128" i="12"/>
  <c r="E122" i="12"/>
  <c r="E116" i="12"/>
  <c r="E110" i="12"/>
  <c r="E104" i="12"/>
  <c r="E98" i="12"/>
  <c r="E92" i="12"/>
  <c r="E86" i="12"/>
  <c r="E80" i="12"/>
  <c r="E74" i="12"/>
  <c r="E68" i="12"/>
  <c r="E62" i="12"/>
  <c r="E56" i="12"/>
  <c r="E50" i="12"/>
  <c r="E44" i="12"/>
  <c r="E38" i="12"/>
  <c r="E32" i="12"/>
  <c r="E26" i="12"/>
  <c r="E20" i="12"/>
  <c r="E14" i="12"/>
  <c r="E8" i="12"/>
  <c r="E374" i="12"/>
  <c r="E368" i="12"/>
  <c r="E362" i="12"/>
  <c r="E356" i="12"/>
  <c r="E350" i="12"/>
  <c r="E344" i="12"/>
  <c r="E338" i="12"/>
  <c r="E332" i="12"/>
  <c r="E326" i="12"/>
  <c r="E320" i="12"/>
  <c r="E314" i="12"/>
  <c r="E308" i="12"/>
  <c r="E302" i="12"/>
  <c r="E296" i="12"/>
  <c r="E290" i="12"/>
  <c r="E284" i="12"/>
  <c r="E278" i="12"/>
  <c r="E272" i="12"/>
  <c r="E266" i="12"/>
  <c r="E260" i="12"/>
  <c r="E254" i="12"/>
  <c r="J499" i="12"/>
  <c r="J493" i="12"/>
  <c r="J487" i="12"/>
  <c r="J481" i="12"/>
  <c r="J475" i="12"/>
  <c r="J469" i="12"/>
  <c r="J463" i="12"/>
  <c r="J457" i="12"/>
  <c r="J451" i="12"/>
  <c r="J445" i="12"/>
  <c r="J439" i="12"/>
  <c r="J433" i="12"/>
  <c r="J427" i="12"/>
  <c r="J421" i="12"/>
  <c r="J415" i="12"/>
  <c r="J409" i="12"/>
  <c r="J403" i="12"/>
  <c r="J397" i="12"/>
  <c r="J391" i="12"/>
  <c r="J385" i="12"/>
  <c r="J379" i="12"/>
  <c r="J373" i="12"/>
  <c r="J367" i="12"/>
  <c r="J361" i="12"/>
  <c r="J355" i="12"/>
  <c r="J349" i="12"/>
  <c r="J343" i="12"/>
  <c r="J337" i="12"/>
  <c r="J331" i="12"/>
  <c r="J325" i="12"/>
  <c r="J319" i="12"/>
  <c r="J313" i="12"/>
  <c r="J307" i="12"/>
  <c r="J301" i="12"/>
  <c r="J295" i="12"/>
  <c r="J289" i="12"/>
  <c r="J283" i="12"/>
  <c r="J277" i="12"/>
  <c r="J271" i="12"/>
  <c r="J265" i="12"/>
  <c r="J259" i="12"/>
  <c r="O504" i="12"/>
  <c r="O498" i="12"/>
  <c r="O492" i="12"/>
  <c r="O486" i="12"/>
  <c r="O480" i="12"/>
  <c r="O474" i="12"/>
  <c r="O468" i="12"/>
  <c r="O462" i="12"/>
  <c r="O456" i="12"/>
  <c r="O450" i="12"/>
  <c r="O444" i="12"/>
  <c r="O438" i="12"/>
  <c r="O432" i="12"/>
  <c r="O426" i="12"/>
  <c r="O420" i="12"/>
  <c r="O414" i="12"/>
  <c r="O408" i="12"/>
  <c r="O402" i="12"/>
  <c r="O396" i="12"/>
  <c r="O390" i="12"/>
  <c r="O384" i="12"/>
  <c r="O378" i="12"/>
  <c r="O372" i="12"/>
  <c r="O366" i="12"/>
  <c r="O360" i="12"/>
  <c r="O354" i="12"/>
  <c r="O348" i="12"/>
  <c r="O342" i="12"/>
  <c r="O336" i="12"/>
  <c r="O330" i="12"/>
  <c r="O324" i="12"/>
  <c r="O318" i="12"/>
  <c r="O312" i="12"/>
  <c r="O306" i="12"/>
  <c r="O300" i="12"/>
  <c r="O294" i="12"/>
  <c r="O288" i="12"/>
  <c r="O282" i="12"/>
  <c r="O276" i="12"/>
  <c r="O270" i="12"/>
  <c r="O165" i="12"/>
  <c r="O159" i="12"/>
  <c r="O153" i="12"/>
  <c r="O147" i="12"/>
  <c r="O141" i="12"/>
  <c r="O135" i="12"/>
  <c r="O129" i="12"/>
  <c r="O123" i="12"/>
  <c r="O117" i="12"/>
  <c r="O111" i="12"/>
  <c r="O105" i="12"/>
  <c r="O99" i="12"/>
  <c r="O93" i="12"/>
  <c r="O87" i="12"/>
  <c r="O81" i="12"/>
  <c r="O75" i="12"/>
  <c r="O69" i="12"/>
  <c r="O63" i="12"/>
  <c r="O57" i="12"/>
  <c r="O51" i="12"/>
  <c r="O45" i="12"/>
  <c r="O39" i="12"/>
  <c r="O33" i="12"/>
  <c r="O27" i="12"/>
  <c r="O21" i="12"/>
  <c r="O15" i="12"/>
  <c r="O9" i="12"/>
  <c r="E253" i="12"/>
  <c r="E247" i="12"/>
  <c r="E241" i="12"/>
  <c r="E235" i="12"/>
  <c r="E229" i="12"/>
  <c r="E223" i="12"/>
  <c r="E217" i="12"/>
  <c r="E211" i="12"/>
  <c r="E205" i="12"/>
  <c r="E199" i="12"/>
  <c r="E193" i="12"/>
  <c r="E187" i="12"/>
  <c r="E181" i="12"/>
  <c r="E175" i="12"/>
  <c r="E169" i="12"/>
  <c r="E163" i="12"/>
  <c r="E157" i="12"/>
  <c r="E151" i="12"/>
  <c r="E145" i="12"/>
  <c r="E139" i="12"/>
  <c r="E133" i="12"/>
  <c r="E127" i="12"/>
  <c r="J384" i="12"/>
  <c r="J378" i="12"/>
  <c r="J372" i="12"/>
  <c r="J366" i="12"/>
  <c r="J360" i="12"/>
  <c r="O263" i="12"/>
  <c r="S8" i="14"/>
  <c r="T7" i="14"/>
  <c r="U7" i="14" s="1"/>
  <c r="V7" i="14" s="1"/>
  <c r="G6" i="14"/>
  <c r="F7" i="14"/>
  <c r="AF10" i="16" l="1"/>
  <c r="AC10" i="16"/>
  <c r="Z10" i="16"/>
  <c r="L5" i="14"/>
  <c r="K6" i="14"/>
  <c r="S8" i="16"/>
  <c r="T7" i="16"/>
  <c r="U7" i="16" s="1"/>
  <c r="V7" i="16" s="1"/>
  <c r="F5" i="12"/>
  <c r="F6" i="12" s="1"/>
  <c r="F7" i="12" s="1"/>
  <c r="F8" i="12" s="1"/>
  <c r="F9" i="12" s="1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F27" i="12" s="1"/>
  <c r="F28" i="12" s="1"/>
  <c r="F29" i="12" s="1"/>
  <c r="F30" i="12" s="1"/>
  <c r="F31" i="12" s="1"/>
  <c r="F32" i="12" s="1"/>
  <c r="F33" i="12" s="1"/>
  <c r="F34" i="12" s="1"/>
  <c r="F35" i="12" s="1"/>
  <c r="F36" i="12" s="1"/>
  <c r="F37" i="12" s="1"/>
  <c r="F38" i="12" s="1"/>
  <c r="F39" i="12" s="1"/>
  <c r="F40" i="12" s="1"/>
  <c r="F41" i="12" s="1"/>
  <c r="F42" i="12" s="1"/>
  <c r="F43" i="12" s="1"/>
  <c r="F44" i="12" s="1"/>
  <c r="F45" i="12" s="1"/>
  <c r="F46" i="12" s="1"/>
  <c r="F47" i="12" s="1"/>
  <c r="F48" i="12" s="1"/>
  <c r="F49" i="12" s="1"/>
  <c r="F50" i="12" s="1"/>
  <c r="F51" i="12" s="1"/>
  <c r="F52" i="12" s="1"/>
  <c r="F53" i="12" s="1"/>
  <c r="F54" i="12" s="1"/>
  <c r="F55" i="12" s="1"/>
  <c r="F56" i="12" s="1"/>
  <c r="F57" i="12" s="1"/>
  <c r="F58" i="12" s="1"/>
  <c r="F59" i="12" s="1"/>
  <c r="F60" i="12" s="1"/>
  <c r="F61" i="12" s="1"/>
  <c r="F62" i="12" s="1"/>
  <c r="F63" i="12" s="1"/>
  <c r="F64" i="12" s="1"/>
  <c r="F65" i="12" s="1"/>
  <c r="F66" i="12" s="1"/>
  <c r="F67" i="12" s="1"/>
  <c r="F68" i="12" s="1"/>
  <c r="F69" i="12" s="1"/>
  <c r="F70" i="12" s="1"/>
  <c r="F71" i="12" s="1"/>
  <c r="F72" i="12" s="1"/>
  <c r="F73" i="12" s="1"/>
  <c r="F74" i="12" s="1"/>
  <c r="F75" i="12" s="1"/>
  <c r="F76" i="12" s="1"/>
  <c r="F77" i="12" s="1"/>
  <c r="F78" i="12" s="1"/>
  <c r="F79" i="12" s="1"/>
  <c r="F80" i="12" s="1"/>
  <c r="F81" i="12" s="1"/>
  <c r="F82" i="12" s="1"/>
  <c r="F83" i="12" s="1"/>
  <c r="F84" i="12" s="1"/>
  <c r="F85" i="12" s="1"/>
  <c r="F86" i="12" s="1"/>
  <c r="F87" i="12" s="1"/>
  <c r="F88" i="12" s="1"/>
  <c r="F89" i="12" s="1"/>
  <c r="F90" i="12" s="1"/>
  <c r="F91" i="12" s="1"/>
  <c r="F92" i="12" s="1"/>
  <c r="F93" i="12" s="1"/>
  <c r="F94" i="12" s="1"/>
  <c r="F95" i="12" s="1"/>
  <c r="F96" i="12" s="1"/>
  <c r="F97" i="12" s="1"/>
  <c r="F98" i="12" s="1"/>
  <c r="F99" i="12" s="1"/>
  <c r="F100" i="12" s="1"/>
  <c r="F101" i="12" s="1"/>
  <c r="F102" i="12" s="1"/>
  <c r="F103" i="12" s="1"/>
  <c r="F104" i="12" s="1"/>
  <c r="F105" i="12" s="1"/>
  <c r="F106" i="12" s="1"/>
  <c r="F107" i="12" s="1"/>
  <c r="F108" i="12" s="1"/>
  <c r="F109" i="12" s="1"/>
  <c r="F110" i="12" s="1"/>
  <c r="F111" i="12" s="1"/>
  <c r="F112" i="12" s="1"/>
  <c r="F113" i="12" s="1"/>
  <c r="F114" i="12" s="1"/>
  <c r="F115" i="12" s="1"/>
  <c r="F116" i="12" s="1"/>
  <c r="F117" i="12" s="1"/>
  <c r="F118" i="12" s="1"/>
  <c r="F119" i="12" s="1"/>
  <c r="F120" i="12" s="1"/>
  <c r="F121" i="12" s="1"/>
  <c r="F122" i="12" s="1"/>
  <c r="F123" i="12" s="1"/>
  <c r="F124" i="12" s="1"/>
  <c r="F125" i="12" s="1"/>
  <c r="F126" i="12" s="1"/>
  <c r="F127" i="12" s="1"/>
  <c r="F128" i="12" s="1"/>
  <c r="F129" i="12" s="1"/>
  <c r="F130" i="12" s="1"/>
  <c r="F131" i="12" s="1"/>
  <c r="F132" i="12" s="1"/>
  <c r="F133" i="12" s="1"/>
  <c r="F134" i="12" s="1"/>
  <c r="F135" i="12" s="1"/>
  <c r="F136" i="12" s="1"/>
  <c r="F137" i="12" s="1"/>
  <c r="F138" i="12" s="1"/>
  <c r="F139" i="12" s="1"/>
  <c r="F140" i="12" s="1"/>
  <c r="F141" i="12" s="1"/>
  <c r="F142" i="12" s="1"/>
  <c r="F143" i="12" s="1"/>
  <c r="F144" i="12" s="1"/>
  <c r="F145" i="12" s="1"/>
  <c r="F146" i="12" s="1"/>
  <c r="F147" i="12" s="1"/>
  <c r="F148" i="12" s="1"/>
  <c r="F149" i="12" s="1"/>
  <c r="F150" i="12" s="1"/>
  <c r="F151" i="12" s="1"/>
  <c r="F152" i="12" s="1"/>
  <c r="F153" i="12" s="1"/>
  <c r="F154" i="12" s="1"/>
  <c r="F155" i="12" s="1"/>
  <c r="F156" i="12" s="1"/>
  <c r="F157" i="12" s="1"/>
  <c r="F158" i="12" s="1"/>
  <c r="F159" i="12" s="1"/>
  <c r="F160" i="12" s="1"/>
  <c r="F161" i="12" s="1"/>
  <c r="F162" i="12" s="1"/>
  <c r="F163" i="12" s="1"/>
  <c r="F164" i="12" s="1"/>
  <c r="F165" i="12" s="1"/>
  <c r="F166" i="12" s="1"/>
  <c r="F167" i="12" s="1"/>
  <c r="F168" i="12" s="1"/>
  <c r="F169" i="12" s="1"/>
  <c r="F170" i="12" s="1"/>
  <c r="F171" i="12" s="1"/>
  <c r="F172" i="12" s="1"/>
  <c r="F173" i="12" s="1"/>
  <c r="F174" i="12" s="1"/>
  <c r="F175" i="12" s="1"/>
  <c r="F176" i="12" s="1"/>
  <c r="F177" i="12" s="1"/>
  <c r="F178" i="12" s="1"/>
  <c r="F179" i="12" s="1"/>
  <c r="F180" i="12" s="1"/>
  <c r="F181" i="12" s="1"/>
  <c r="F182" i="12" s="1"/>
  <c r="F183" i="12" s="1"/>
  <c r="F184" i="12" s="1"/>
  <c r="F185" i="12" s="1"/>
  <c r="F186" i="12" s="1"/>
  <c r="F187" i="12" s="1"/>
  <c r="F188" i="12" s="1"/>
  <c r="F189" i="12" s="1"/>
  <c r="F190" i="12" s="1"/>
  <c r="F191" i="12" s="1"/>
  <c r="F192" i="12" s="1"/>
  <c r="F193" i="12" s="1"/>
  <c r="F194" i="12" s="1"/>
  <c r="F195" i="12" s="1"/>
  <c r="F196" i="12" s="1"/>
  <c r="F197" i="12" s="1"/>
  <c r="F198" i="12" s="1"/>
  <c r="F199" i="12" s="1"/>
  <c r="F200" i="12" s="1"/>
  <c r="F201" i="12" s="1"/>
  <c r="F202" i="12" s="1"/>
  <c r="F203" i="12" s="1"/>
  <c r="F204" i="12" s="1"/>
  <c r="F205" i="12" s="1"/>
  <c r="F206" i="12" s="1"/>
  <c r="F207" i="12" s="1"/>
  <c r="F208" i="12" s="1"/>
  <c r="F209" i="12" s="1"/>
  <c r="F210" i="12" s="1"/>
  <c r="F211" i="12" s="1"/>
  <c r="F212" i="12" s="1"/>
  <c r="F213" i="12" s="1"/>
  <c r="F214" i="12" s="1"/>
  <c r="F215" i="12" s="1"/>
  <c r="F216" i="12" s="1"/>
  <c r="F217" i="12" s="1"/>
  <c r="F218" i="12" s="1"/>
  <c r="F219" i="12" s="1"/>
  <c r="F220" i="12" s="1"/>
  <c r="F221" i="12" s="1"/>
  <c r="F222" i="12" s="1"/>
  <c r="F223" i="12" s="1"/>
  <c r="F224" i="12" s="1"/>
  <c r="F225" i="12" s="1"/>
  <c r="F226" i="12" s="1"/>
  <c r="F227" i="12" s="1"/>
  <c r="F228" i="12" s="1"/>
  <c r="F229" i="12" s="1"/>
  <c r="F230" i="12" s="1"/>
  <c r="F231" i="12" s="1"/>
  <c r="F232" i="12" s="1"/>
  <c r="F233" i="12" s="1"/>
  <c r="F234" i="12" s="1"/>
  <c r="F235" i="12" s="1"/>
  <c r="F236" i="12" s="1"/>
  <c r="F237" i="12" s="1"/>
  <c r="F238" i="12" s="1"/>
  <c r="F239" i="12" s="1"/>
  <c r="F240" i="12" s="1"/>
  <c r="F241" i="12" s="1"/>
  <c r="F242" i="12" s="1"/>
  <c r="F243" i="12" s="1"/>
  <c r="F244" i="12" s="1"/>
  <c r="F245" i="12" s="1"/>
  <c r="F246" i="12" s="1"/>
  <c r="F247" i="12" s="1"/>
  <c r="F248" i="12" s="1"/>
  <c r="F249" i="12" s="1"/>
  <c r="F250" i="12" s="1"/>
  <c r="F251" i="12" s="1"/>
  <c r="F252" i="12" s="1"/>
  <c r="F253" i="12" s="1"/>
  <c r="F254" i="12" s="1"/>
  <c r="F255" i="12" s="1"/>
  <c r="F256" i="12" s="1"/>
  <c r="F257" i="12" s="1"/>
  <c r="F258" i="12" s="1"/>
  <c r="F259" i="12" s="1"/>
  <c r="F260" i="12" s="1"/>
  <c r="F261" i="12" s="1"/>
  <c r="F262" i="12" s="1"/>
  <c r="F263" i="12" s="1"/>
  <c r="F264" i="12" s="1"/>
  <c r="F265" i="12" s="1"/>
  <c r="F266" i="12" s="1"/>
  <c r="F267" i="12" s="1"/>
  <c r="F268" i="12" s="1"/>
  <c r="F269" i="12" s="1"/>
  <c r="F270" i="12" s="1"/>
  <c r="F271" i="12" s="1"/>
  <c r="F272" i="12" s="1"/>
  <c r="F273" i="12" s="1"/>
  <c r="F274" i="12" s="1"/>
  <c r="F275" i="12" s="1"/>
  <c r="F276" i="12" s="1"/>
  <c r="F277" i="12" s="1"/>
  <c r="F278" i="12" s="1"/>
  <c r="F279" i="12" s="1"/>
  <c r="F280" i="12" s="1"/>
  <c r="F281" i="12" s="1"/>
  <c r="F282" i="12" s="1"/>
  <c r="F283" i="12" s="1"/>
  <c r="F284" i="12" s="1"/>
  <c r="F285" i="12" s="1"/>
  <c r="F286" i="12" s="1"/>
  <c r="F287" i="12" s="1"/>
  <c r="F288" i="12" s="1"/>
  <c r="F289" i="12" s="1"/>
  <c r="F290" i="12" s="1"/>
  <c r="F291" i="12" s="1"/>
  <c r="F292" i="12" s="1"/>
  <c r="F293" i="12" s="1"/>
  <c r="F294" i="12" s="1"/>
  <c r="F295" i="12" s="1"/>
  <c r="F296" i="12" s="1"/>
  <c r="F297" i="12" s="1"/>
  <c r="F298" i="12" s="1"/>
  <c r="F299" i="12" s="1"/>
  <c r="F300" i="12" s="1"/>
  <c r="F301" i="12" s="1"/>
  <c r="F302" i="12" s="1"/>
  <c r="F303" i="12" s="1"/>
  <c r="F304" i="12" s="1"/>
  <c r="F305" i="12" s="1"/>
  <c r="F306" i="12" s="1"/>
  <c r="F307" i="12" s="1"/>
  <c r="F308" i="12" s="1"/>
  <c r="F309" i="12" s="1"/>
  <c r="F310" i="12" s="1"/>
  <c r="F311" i="12" s="1"/>
  <c r="F312" i="12" s="1"/>
  <c r="F313" i="12" s="1"/>
  <c r="F314" i="12" s="1"/>
  <c r="F315" i="12" s="1"/>
  <c r="F316" i="12" s="1"/>
  <c r="F317" i="12" s="1"/>
  <c r="F318" i="12" s="1"/>
  <c r="F319" i="12" s="1"/>
  <c r="F320" i="12" s="1"/>
  <c r="F321" i="12" s="1"/>
  <c r="F322" i="12" s="1"/>
  <c r="F323" i="12" s="1"/>
  <c r="F324" i="12" s="1"/>
  <c r="F325" i="12" s="1"/>
  <c r="F326" i="12" s="1"/>
  <c r="F327" i="12" s="1"/>
  <c r="F328" i="12" s="1"/>
  <c r="F329" i="12" s="1"/>
  <c r="F330" i="12" s="1"/>
  <c r="F331" i="12" s="1"/>
  <c r="F332" i="12" s="1"/>
  <c r="F333" i="12" s="1"/>
  <c r="F334" i="12" s="1"/>
  <c r="F335" i="12" s="1"/>
  <c r="F336" i="12" s="1"/>
  <c r="F337" i="12" s="1"/>
  <c r="F338" i="12" s="1"/>
  <c r="F339" i="12" s="1"/>
  <c r="F340" i="12" s="1"/>
  <c r="F341" i="12" s="1"/>
  <c r="F342" i="12" s="1"/>
  <c r="F343" i="12" s="1"/>
  <c r="F344" i="12" s="1"/>
  <c r="F345" i="12" s="1"/>
  <c r="F346" i="12" s="1"/>
  <c r="F347" i="12" s="1"/>
  <c r="F348" i="12" s="1"/>
  <c r="F349" i="12" s="1"/>
  <c r="F350" i="12" s="1"/>
  <c r="F351" i="12" s="1"/>
  <c r="F352" i="12" s="1"/>
  <c r="F353" i="12" s="1"/>
  <c r="F354" i="12" s="1"/>
  <c r="F355" i="12" s="1"/>
  <c r="F356" i="12" s="1"/>
  <c r="F357" i="12" s="1"/>
  <c r="F358" i="12" s="1"/>
  <c r="F359" i="12" s="1"/>
  <c r="F360" i="12" s="1"/>
  <c r="F361" i="12" s="1"/>
  <c r="F362" i="12" s="1"/>
  <c r="F363" i="12" s="1"/>
  <c r="F364" i="12" s="1"/>
  <c r="F365" i="12" s="1"/>
  <c r="F366" i="12" s="1"/>
  <c r="F367" i="12" s="1"/>
  <c r="F368" i="12" s="1"/>
  <c r="F369" i="12" s="1"/>
  <c r="F370" i="12" s="1"/>
  <c r="F371" i="12" s="1"/>
  <c r="F372" i="12" s="1"/>
  <c r="F373" i="12" s="1"/>
  <c r="F374" i="12" s="1"/>
  <c r="F375" i="12" s="1"/>
  <c r="F376" i="12" s="1"/>
  <c r="F377" i="12" s="1"/>
  <c r="Q5" i="14"/>
  <c r="P6" i="14"/>
  <c r="Z16" i="12"/>
  <c r="K5" i="12"/>
  <c r="AC16" i="12"/>
  <c r="P4" i="12"/>
  <c r="P5" i="12" s="1"/>
  <c r="P6" i="12" s="1"/>
  <c r="P7" i="12" s="1"/>
  <c r="P8" i="12" s="1"/>
  <c r="P9" i="12" s="1"/>
  <c r="P10" i="12" s="1"/>
  <c r="P11" i="12" s="1"/>
  <c r="P12" i="12" s="1"/>
  <c r="P13" i="12" s="1"/>
  <c r="P14" i="12" s="1"/>
  <c r="P15" i="12" s="1"/>
  <c r="P16" i="12" s="1"/>
  <c r="P17" i="12" s="1"/>
  <c r="P18" i="12" s="1"/>
  <c r="P19" i="12" s="1"/>
  <c r="P20" i="12" s="1"/>
  <c r="P21" i="12" s="1"/>
  <c r="P22" i="12" s="1"/>
  <c r="P23" i="12" s="1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P35" i="12" s="1"/>
  <c r="P36" i="12" s="1"/>
  <c r="P37" i="12" s="1"/>
  <c r="P38" i="12" s="1"/>
  <c r="P39" i="12" s="1"/>
  <c r="P40" i="12" s="1"/>
  <c r="P41" i="12" s="1"/>
  <c r="P42" i="12" s="1"/>
  <c r="P43" i="12" s="1"/>
  <c r="P44" i="12" s="1"/>
  <c r="P45" i="12" s="1"/>
  <c r="P46" i="12" s="1"/>
  <c r="P47" i="12" s="1"/>
  <c r="P48" i="12" s="1"/>
  <c r="P49" i="12" s="1"/>
  <c r="P50" i="12" s="1"/>
  <c r="P51" i="12" s="1"/>
  <c r="P52" i="12" s="1"/>
  <c r="P53" i="12" s="1"/>
  <c r="P54" i="12" s="1"/>
  <c r="P55" i="12" s="1"/>
  <c r="P56" i="12" s="1"/>
  <c r="P57" i="12" s="1"/>
  <c r="P58" i="12" s="1"/>
  <c r="AF16" i="12"/>
  <c r="K6" i="12"/>
  <c r="K7" i="12" s="1"/>
  <c r="K8" i="12" s="1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  <c r="K35" i="12" s="1"/>
  <c r="K36" i="12" s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137" i="12" s="1"/>
  <c r="K138" i="12" s="1"/>
  <c r="K139" i="12" s="1"/>
  <c r="K140" i="12" s="1"/>
  <c r="K141" i="12" s="1"/>
  <c r="K142" i="12" s="1"/>
  <c r="K143" i="12" s="1"/>
  <c r="K144" i="12" s="1"/>
  <c r="K145" i="12" s="1"/>
  <c r="K146" i="12" s="1"/>
  <c r="K147" i="12" s="1"/>
  <c r="K148" i="12" s="1"/>
  <c r="K149" i="12" s="1"/>
  <c r="K150" i="12" s="1"/>
  <c r="K151" i="12" s="1"/>
  <c r="K152" i="12" s="1"/>
  <c r="K153" i="12" s="1"/>
  <c r="K154" i="12" s="1"/>
  <c r="K155" i="12" s="1"/>
  <c r="K156" i="12" s="1"/>
  <c r="K157" i="12" s="1"/>
  <c r="K158" i="12" s="1"/>
  <c r="K159" i="12" s="1"/>
  <c r="K160" i="12" s="1"/>
  <c r="K161" i="12" s="1"/>
  <c r="K162" i="12" s="1"/>
  <c r="K163" i="12" s="1"/>
  <c r="K164" i="12" s="1"/>
  <c r="K165" i="12" s="1"/>
  <c r="K166" i="12" s="1"/>
  <c r="K167" i="12" s="1"/>
  <c r="K168" i="12" s="1"/>
  <c r="K169" i="12" s="1"/>
  <c r="K170" i="12" s="1"/>
  <c r="K171" i="12" s="1"/>
  <c r="K172" i="12" s="1"/>
  <c r="K173" i="12" s="1"/>
  <c r="K174" i="12" s="1"/>
  <c r="K175" i="12" s="1"/>
  <c r="K176" i="12" s="1"/>
  <c r="K177" i="12" s="1"/>
  <c r="K178" i="12" s="1"/>
  <c r="K179" i="12" s="1"/>
  <c r="K180" i="12" s="1"/>
  <c r="K181" i="12" s="1"/>
  <c r="K182" i="12" s="1"/>
  <c r="K183" i="12" s="1"/>
  <c r="K184" i="12" s="1"/>
  <c r="K185" i="12" s="1"/>
  <c r="K186" i="12" s="1"/>
  <c r="K187" i="12" s="1"/>
  <c r="K188" i="12" s="1"/>
  <c r="K189" i="12" s="1"/>
  <c r="K190" i="12" s="1"/>
  <c r="K191" i="12" s="1"/>
  <c r="K192" i="12" s="1"/>
  <c r="K193" i="12" s="1"/>
  <c r="K194" i="12" s="1"/>
  <c r="K195" i="12" s="1"/>
  <c r="K196" i="12" s="1"/>
  <c r="K197" i="12" s="1"/>
  <c r="K198" i="12" s="1"/>
  <c r="K199" i="12" s="1"/>
  <c r="K200" i="12" s="1"/>
  <c r="K201" i="12" s="1"/>
  <c r="K202" i="12" s="1"/>
  <c r="K203" i="12" s="1"/>
  <c r="K204" i="12" s="1"/>
  <c r="K205" i="12" s="1"/>
  <c r="K206" i="12" s="1"/>
  <c r="K207" i="12" s="1"/>
  <c r="K208" i="12" s="1"/>
  <c r="K209" i="12" s="1"/>
  <c r="K210" i="12" s="1"/>
  <c r="K211" i="12" s="1"/>
  <c r="K212" i="12" s="1"/>
  <c r="K213" i="12" s="1"/>
  <c r="K214" i="12" s="1"/>
  <c r="K215" i="12" s="1"/>
  <c r="K216" i="12" s="1"/>
  <c r="K217" i="12" s="1"/>
  <c r="K218" i="12" s="1"/>
  <c r="K219" i="12" s="1"/>
  <c r="K220" i="12" s="1"/>
  <c r="K221" i="12" s="1"/>
  <c r="K222" i="12" s="1"/>
  <c r="K223" i="12" s="1"/>
  <c r="K224" i="12" s="1"/>
  <c r="K225" i="12" s="1"/>
  <c r="K226" i="12" s="1"/>
  <c r="K227" i="12" s="1"/>
  <c r="K228" i="12" s="1"/>
  <c r="K229" i="12" s="1"/>
  <c r="K230" i="12" s="1"/>
  <c r="K231" i="12" s="1"/>
  <c r="K232" i="12" s="1"/>
  <c r="K233" i="12" s="1"/>
  <c r="K234" i="12" s="1"/>
  <c r="K235" i="12" s="1"/>
  <c r="K236" i="12" s="1"/>
  <c r="K237" i="12" s="1"/>
  <c r="K238" i="12" s="1"/>
  <c r="K239" i="12" s="1"/>
  <c r="K240" i="12" s="1"/>
  <c r="K241" i="12" s="1"/>
  <c r="K242" i="12" s="1"/>
  <c r="K243" i="12" s="1"/>
  <c r="K244" i="12" s="1"/>
  <c r="K245" i="12" s="1"/>
  <c r="K246" i="12" s="1"/>
  <c r="K247" i="12" s="1"/>
  <c r="K248" i="12" s="1"/>
  <c r="K249" i="12" s="1"/>
  <c r="K250" i="12" s="1"/>
  <c r="K251" i="12" s="1"/>
  <c r="K252" i="12" s="1"/>
  <c r="K253" i="12" s="1"/>
  <c r="K254" i="12" s="1"/>
  <c r="K255" i="12" s="1"/>
  <c r="K256" i="12" s="1"/>
  <c r="K257" i="12" s="1"/>
  <c r="K258" i="12" s="1"/>
  <c r="K259" i="12" s="1"/>
  <c r="K260" i="12" s="1"/>
  <c r="K261" i="12" s="1"/>
  <c r="K262" i="12" s="1"/>
  <c r="K263" i="12" s="1"/>
  <c r="K264" i="12" s="1"/>
  <c r="K265" i="12" s="1"/>
  <c r="K266" i="12" s="1"/>
  <c r="K267" i="12" s="1"/>
  <c r="K268" i="12" s="1"/>
  <c r="K269" i="12" s="1"/>
  <c r="K270" i="12" s="1"/>
  <c r="K271" i="12" s="1"/>
  <c r="K272" i="12" s="1"/>
  <c r="K273" i="12" s="1"/>
  <c r="K274" i="12" s="1"/>
  <c r="K275" i="12" s="1"/>
  <c r="K276" i="12" s="1"/>
  <c r="K277" i="12" s="1"/>
  <c r="K278" i="12" s="1"/>
  <c r="K279" i="12" s="1"/>
  <c r="K280" i="12" s="1"/>
  <c r="K281" i="12" s="1"/>
  <c r="K282" i="12" s="1"/>
  <c r="K283" i="12" s="1"/>
  <c r="K284" i="12" s="1"/>
  <c r="K285" i="12" s="1"/>
  <c r="K286" i="12" s="1"/>
  <c r="K287" i="12" s="1"/>
  <c r="K288" i="12" s="1"/>
  <c r="K289" i="12" s="1"/>
  <c r="K290" i="12" s="1"/>
  <c r="K291" i="12" s="1"/>
  <c r="K292" i="12" s="1"/>
  <c r="K293" i="12" s="1"/>
  <c r="K294" i="12" s="1"/>
  <c r="K295" i="12" s="1"/>
  <c r="K296" i="12" s="1"/>
  <c r="K297" i="12" s="1"/>
  <c r="K298" i="12" s="1"/>
  <c r="K299" i="12" s="1"/>
  <c r="K300" i="12" s="1"/>
  <c r="K301" i="12" s="1"/>
  <c r="K302" i="12" s="1"/>
  <c r="K303" i="12" s="1"/>
  <c r="K304" i="12" s="1"/>
  <c r="K305" i="12" s="1"/>
  <c r="K306" i="12" s="1"/>
  <c r="K307" i="12" s="1"/>
  <c r="K308" i="12" s="1"/>
  <c r="K309" i="12" s="1"/>
  <c r="K310" i="12" s="1"/>
  <c r="K311" i="12" s="1"/>
  <c r="K312" i="12" s="1"/>
  <c r="K313" i="12" s="1"/>
  <c r="K314" i="12" s="1"/>
  <c r="K315" i="12" s="1"/>
  <c r="K316" i="12" s="1"/>
  <c r="K317" i="12" s="1"/>
  <c r="K318" i="12" s="1"/>
  <c r="K319" i="12" s="1"/>
  <c r="K320" i="12" s="1"/>
  <c r="K321" i="12" s="1"/>
  <c r="K322" i="12" s="1"/>
  <c r="K323" i="12" s="1"/>
  <c r="K324" i="12" s="1"/>
  <c r="K325" i="12" s="1"/>
  <c r="K326" i="12" s="1"/>
  <c r="K327" i="12" s="1"/>
  <c r="K328" i="12" s="1"/>
  <c r="K329" i="12" s="1"/>
  <c r="K330" i="12" s="1"/>
  <c r="K331" i="12" s="1"/>
  <c r="K332" i="12" s="1"/>
  <c r="K333" i="12" s="1"/>
  <c r="K334" i="12" s="1"/>
  <c r="K335" i="12" s="1"/>
  <c r="K336" i="12" s="1"/>
  <c r="K337" i="12" s="1"/>
  <c r="K338" i="12" s="1"/>
  <c r="K339" i="12" s="1"/>
  <c r="K340" i="12" s="1"/>
  <c r="K341" i="12" s="1"/>
  <c r="K342" i="12" s="1"/>
  <c r="K343" i="12" s="1"/>
  <c r="K344" i="12" s="1"/>
  <c r="K345" i="12" s="1"/>
  <c r="K346" i="12" s="1"/>
  <c r="K347" i="12" s="1"/>
  <c r="K348" i="12" s="1"/>
  <c r="K349" i="12" s="1"/>
  <c r="K350" i="12" s="1"/>
  <c r="K351" i="12" s="1"/>
  <c r="K352" i="12" s="1"/>
  <c r="K353" i="12" s="1"/>
  <c r="K354" i="12" s="1"/>
  <c r="K355" i="12" s="1"/>
  <c r="K356" i="12" s="1"/>
  <c r="K357" i="12" s="1"/>
  <c r="K358" i="12" s="1"/>
  <c r="K359" i="12" s="1"/>
  <c r="K360" i="12" s="1"/>
  <c r="K361" i="12" s="1"/>
  <c r="K362" i="12" s="1"/>
  <c r="K363" i="12" s="1"/>
  <c r="K364" i="12" s="1"/>
  <c r="K365" i="12" s="1"/>
  <c r="K366" i="12" s="1"/>
  <c r="K367" i="12" s="1"/>
  <c r="K368" i="12" s="1"/>
  <c r="K369" i="12" s="1"/>
  <c r="K370" i="12" s="1"/>
  <c r="K371" i="12" s="1"/>
  <c r="K372" i="12" s="1"/>
  <c r="K373" i="12" s="1"/>
  <c r="K374" i="12" s="1"/>
  <c r="K375" i="12" s="1"/>
  <c r="K376" i="12" s="1"/>
  <c r="K377" i="12" s="1"/>
  <c r="K378" i="12" s="1"/>
  <c r="K379" i="12" s="1"/>
  <c r="K380" i="12" s="1"/>
  <c r="K381" i="12" s="1"/>
  <c r="K382" i="12" s="1"/>
  <c r="K383" i="12" s="1"/>
  <c r="K384" i="12" s="1"/>
  <c r="K385" i="12" s="1"/>
  <c r="K386" i="12" s="1"/>
  <c r="K387" i="12" s="1"/>
  <c r="K388" i="12" s="1"/>
  <c r="K389" i="12" s="1"/>
  <c r="K390" i="12" s="1"/>
  <c r="K391" i="12" s="1"/>
  <c r="K392" i="12" s="1"/>
  <c r="K393" i="12" s="1"/>
  <c r="K394" i="12" s="1"/>
  <c r="K395" i="12" s="1"/>
  <c r="K396" i="12" s="1"/>
  <c r="K397" i="12" s="1"/>
  <c r="K398" i="12" s="1"/>
  <c r="K399" i="12" s="1"/>
  <c r="K400" i="12" s="1"/>
  <c r="K401" i="12" s="1"/>
  <c r="K402" i="12" s="1"/>
  <c r="K403" i="12" s="1"/>
  <c r="K404" i="12" s="1"/>
  <c r="K405" i="12" s="1"/>
  <c r="K406" i="12" s="1"/>
  <c r="K407" i="12" s="1"/>
  <c r="K408" i="12" s="1"/>
  <c r="K409" i="12" s="1"/>
  <c r="K410" i="12" s="1"/>
  <c r="K411" i="12" s="1"/>
  <c r="K412" i="12" s="1"/>
  <c r="K413" i="12" s="1"/>
  <c r="K414" i="12" s="1"/>
  <c r="K415" i="12" s="1"/>
  <c r="K416" i="12" s="1"/>
  <c r="K417" i="12" s="1"/>
  <c r="K418" i="12" s="1"/>
  <c r="K419" i="12" s="1"/>
  <c r="K420" i="12" s="1"/>
  <c r="K421" i="12" s="1"/>
  <c r="K422" i="12" s="1"/>
  <c r="K423" i="12" s="1"/>
  <c r="K424" i="12" s="1"/>
  <c r="K425" i="12" s="1"/>
  <c r="K426" i="12" s="1"/>
  <c r="K427" i="12" s="1"/>
  <c r="K428" i="12" s="1"/>
  <c r="K429" i="12" s="1"/>
  <c r="K430" i="12" s="1"/>
  <c r="K431" i="12" s="1"/>
  <c r="K432" i="12" s="1"/>
  <c r="K433" i="12" s="1"/>
  <c r="K434" i="12" s="1"/>
  <c r="K435" i="12" s="1"/>
  <c r="K436" i="12" s="1"/>
  <c r="K437" i="12" s="1"/>
  <c r="K438" i="12" s="1"/>
  <c r="K439" i="12" s="1"/>
  <c r="K440" i="12" s="1"/>
  <c r="K441" i="12" s="1"/>
  <c r="K442" i="12" s="1"/>
  <c r="K443" i="12" s="1"/>
  <c r="K444" i="12" s="1"/>
  <c r="K445" i="12" s="1"/>
  <c r="K446" i="12" s="1"/>
  <c r="K447" i="12" s="1"/>
  <c r="K448" i="12" s="1"/>
  <c r="K449" i="12" s="1"/>
  <c r="K450" i="12" s="1"/>
  <c r="K451" i="12" s="1"/>
  <c r="K452" i="12" s="1"/>
  <c r="K453" i="12" s="1"/>
  <c r="K454" i="12" s="1"/>
  <c r="K455" i="12" s="1"/>
  <c r="K456" i="12" s="1"/>
  <c r="K457" i="12" s="1"/>
  <c r="K458" i="12" s="1"/>
  <c r="K459" i="12" s="1"/>
  <c r="K460" i="12" s="1"/>
  <c r="K461" i="12" s="1"/>
  <c r="K462" i="12" s="1"/>
  <c r="K463" i="12" s="1"/>
  <c r="K464" i="12" s="1"/>
  <c r="K465" i="12" s="1"/>
  <c r="K466" i="12" s="1"/>
  <c r="K467" i="12" s="1"/>
  <c r="K468" i="12" s="1"/>
  <c r="K469" i="12" s="1"/>
  <c r="K470" i="12" s="1"/>
  <c r="K471" i="12" s="1"/>
  <c r="K472" i="12" s="1"/>
  <c r="K473" i="12" s="1"/>
  <c r="K474" i="12" s="1"/>
  <c r="K475" i="12" s="1"/>
  <c r="K476" i="12" s="1"/>
  <c r="K477" i="12" s="1"/>
  <c r="K478" i="12" s="1"/>
  <c r="K479" i="12" s="1"/>
  <c r="K480" i="12" s="1"/>
  <c r="K481" i="12" s="1"/>
  <c r="K482" i="12" s="1"/>
  <c r="K483" i="12" s="1"/>
  <c r="K484" i="12" s="1"/>
  <c r="K485" i="12" s="1"/>
  <c r="K486" i="12" s="1"/>
  <c r="K487" i="12" s="1"/>
  <c r="K488" i="12" s="1"/>
  <c r="K489" i="12" s="1"/>
  <c r="K490" i="12" s="1"/>
  <c r="K491" i="12" s="1"/>
  <c r="K492" i="12" s="1"/>
  <c r="K493" i="12" s="1"/>
  <c r="K494" i="12" s="1"/>
  <c r="K495" i="12" s="1"/>
  <c r="K496" i="12" s="1"/>
  <c r="K497" i="12" s="1"/>
  <c r="K498" i="12" s="1"/>
  <c r="K499" i="12" s="1"/>
  <c r="K500" i="12" s="1"/>
  <c r="K501" i="12" s="1"/>
  <c r="K502" i="12" s="1"/>
  <c r="K503" i="12" s="1"/>
  <c r="K504" i="12" s="1"/>
  <c r="G7" i="14"/>
  <c r="F8" i="14"/>
  <c r="T8" i="14"/>
  <c r="U8" i="14" s="1"/>
  <c r="V8" i="14" s="1"/>
  <c r="S9" i="14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s="1"/>
  <c r="A396" i="12" s="1"/>
  <c r="A397" i="12" s="1"/>
  <c r="A398" i="12" s="1"/>
  <c r="A399" i="12" s="1"/>
  <c r="A400" i="12" s="1"/>
  <c r="A401" i="12" s="1"/>
  <c r="A402" i="12" s="1"/>
  <c r="A403" i="12" s="1"/>
  <c r="A404" i="12" s="1"/>
  <c r="A405" i="12" s="1"/>
  <c r="A406" i="12" s="1"/>
  <c r="A407" i="12" s="1"/>
  <c r="A408" i="12" s="1"/>
  <c r="A409" i="12" s="1"/>
  <c r="A410" i="12" s="1"/>
  <c r="A411" i="12" s="1"/>
  <c r="A412" i="12" s="1"/>
  <c r="A413" i="12" s="1"/>
  <c r="A414" i="12" s="1"/>
  <c r="A415" i="12" s="1"/>
  <c r="A416" i="12" s="1"/>
  <c r="A417" i="12" s="1"/>
  <c r="A418" i="12" s="1"/>
  <c r="A419" i="12" s="1"/>
  <c r="A420" i="12" s="1"/>
  <c r="A421" i="12" s="1"/>
  <c r="A422" i="12" s="1"/>
  <c r="A423" i="12" s="1"/>
  <c r="A424" i="12" s="1"/>
  <c r="A425" i="12" s="1"/>
  <c r="A426" i="12" s="1"/>
  <c r="A427" i="12" s="1"/>
  <c r="A428" i="12" s="1"/>
  <c r="A429" i="12" s="1"/>
  <c r="A430" i="12" s="1"/>
  <c r="A431" i="12" s="1"/>
  <c r="A432" i="12" s="1"/>
  <c r="A433" i="12" s="1"/>
  <c r="A434" i="12" s="1"/>
  <c r="A435" i="12" s="1"/>
  <c r="A436" i="12" s="1"/>
  <c r="A437" i="12" s="1"/>
  <c r="A438" i="12" s="1"/>
  <c r="A439" i="12" s="1"/>
  <c r="A440" i="12" s="1"/>
  <c r="A441" i="12" s="1"/>
  <c r="A442" i="12" s="1"/>
  <c r="A443" i="12" s="1"/>
  <c r="A444" i="12" s="1"/>
  <c r="A445" i="12" s="1"/>
  <c r="A446" i="12" s="1"/>
  <c r="A447" i="12" s="1"/>
  <c r="A448" i="12" s="1"/>
  <c r="A449" i="12" s="1"/>
  <c r="A450" i="12" s="1"/>
  <c r="A451" i="12" s="1"/>
  <c r="A452" i="12" s="1"/>
  <c r="A453" i="12" s="1"/>
  <c r="A454" i="12" s="1"/>
  <c r="A455" i="12" s="1"/>
  <c r="A456" i="12" s="1"/>
  <c r="A457" i="12" s="1"/>
  <c r="A458" i="12" s="1"/>
  <c r="A459" i="12" s="1"/>
  <c r="A460" i="12" s="1"/>
  <c r="A461" i="12" s="1"/>
  <c r="A462" i="12" s="1"/>
  <c r="A463" i="12" s="1"/>
  <c r="A464" i="12" s="1"/>
  <c r="A465" i="12" s="1"/>
  <c r="A466" i="12" s="1"/>
  <c r="A467" i="12" s="1"/>
  <c r="A468" i="12" s="1"/>
  <c r="A469" i="12" s="1"/>
  <c r="A470" i="12" s="1"/>
  <c r="A471" i="12" s="1"/>
  <c r="A472" i="12" s="1"/>
  <c r="A473" i="12" s="1"/>
  <c r="A474" i="12" s="1"/>
  <c r="A475" i="12" s="1"/>
  <c r="A476" i="12" s="1"/>
  <c r="A477" i="12" s="1"/>
  <c r="A478" i="12" s="1"/>
  <c r="A479" i="12" s="1"/>
  <c r="A480" i="12" s="1"/>
  <c r="A481" i="12" s="1"/>
  <c r="A482" i="12" s="1"/>
  <c r="A483" i="12" s="1"/>
  <c r="A484" i="12" s="1"/>
  <c r="A485" i="12" s="1"/>
  <c r="A486" i="12" s="1"/>
  <c r="A487" i="12" s="1"/>
  <c r="A488" i="12" s="1"/>
  <c r="A489" i="12" s="1"/>
  <c r="A490" i="12" s="1"/>
  <c r="A491" i="12" s="1"/>
  <c r="A492" i="12" s="1"/>
  <c r="A493" i="12" s="1"/>
  <c r="A494" i="12" s="1"/>
  <c r="A495" i="12" s="1"/>
  <c r="A496" i="12" s="1"/>
  <c r="A497" i="12" s="1"/>
  <c r="A498" i="12" s="1"/>
  <c r="A499" i="12" s="1"/>
  <c r="A500" i="12" s="1"/>
  <c r="A501" i="12" s="1"/>
  <c r="A502" i="12" s="1"/>
  <c r="A503" i="12" s="1"/>
  <c r="A504" i="12" s="1"/>
  <c r="P59" i="12" l="1"/>
  <c r="P60" i="12" s="1"/>
  <c r="P61" i="12" s="1"/>
  <c r="P62" i="12" s="1"/>
  <c r="P63" i="12" s="1"/>
  <c r="P64" i="12" s="1"/>
  <c r="P65" i="12" s="1"/>
  <c r="P66" i="12" s="1"/>
  <c r="P67" i="12" s="1"/>
  <c r="P68" i="12" s="1"/>
  <c r="P69" i="12" s="1"/>
  <c r="P70" i="12" s="1"/>
  <c r="P71" i="12" s="1"/>
  <c r="P72" i="12" s="1"/>
  <c r="P73" i="12" s="1"/>
  <c r="P74" i="12" s="1"/>
  <c r="P75" i="12" s="1"/>
  <c r="P76" i="12" s="1"/>
  <c r="P77" i="12" s="1"/>
  <c r="P78" i="12" s="1"/>
  <c r="P79" i="12" s="1"/>
  <c r="P80" i="12" s="1"/>
  <c r="P81" i="12" s="1"/>
  <c r="P82" i="12" s="1"/>
  <c r="P83" i="12" s="1"/>
  <c r="P84" i="12" s="1"/>
  <c r="P85" i="12" s="1"/>
  <c r="P86" i="12" s="1"/>
  <c r="P87" i="12" s="1"/>
  <c r="P88" i="12" s="1"/>
  <c r="P89" i="12" s="1"/>
  <c r="P90" i="12" s="1"/>
  <c r="P91" i="12" s="1"/>
  <c r="P92" i="12" s="1"/>
  <c r="P93" i="12" s="1"/>
  <c r="P94" i="12" s="1"/>
  <c r="P95" i="12" s="1"/>
  <c r="P96" i="12" s="1"/>
  <c r="P97" i="12" s="1"/>
  <c r="P98" i="12" s="1"/>
  <c r="P99" i="12" s="1"/>
  <c r="P100" i="12" s="1"/>
  <c r="P101" i="12" s="1"/>
  <c r="P102" i="12" s="1"/>
  <c r="P103" i="12" s="1"/>
  <c r="P104" i="12" s="1"/>
  <c r="P105" i="12" s="1"/>
  <c r="P106" i="12" s="1"/>
  <c r="P107" i="12" s="1"/>
  <c r="P108" i="12" s="1"/>
  <c r="P109" i="12" s="1"/>
  <c r="P110" i="12" s="1"/>
  <c r="P111" i="12" s="1"/>
  <c r="P112" i="12" s="1"/>
  <c r="P113" i="12" s="1"/>
  <c r="P114" i="12" s="1"/>
  <c r="P115" i="12" s="1"/>
  <c r="P116" i="12" s="1"/>
  <c r="P117" i="12" s="1"/>
  <c r="P118" i="12" s="1"/>
  <c r="P119" i="12" s="1"/>
  <c r="P120" i="12" s="1"/>
  <c r="P121" i="12" s="1"/>
  <c r="P122" i="12" s="1"/>
  <c r="P123" i="12" s="1"/>
  <c r="P124" i="12" s="1"/>
  <c r="P125" i="12" s="1"/>
  <c r="P126" i="12" s="1"/>
  <c r="P127" i="12" s="1"/>
  <c r="P128" i="12" s="1"/>
  <c r="P129" i="12" s="1"/>
  <c r="P130" i="12" s="1"/>
  <c r="P131" i="12" s="1"/>
  <c r="P132" i="12" s="1"/>
  <c r="P133" i="12" s="1"/>
  <c r="P134" i="12" s="1"/>
  <c r="P135" i="12" s="1"/>
  <c r="P136" i="12" s="1"/>
  <c r="P137" i="12" s="1"/>
  <c r="P138" i="12" s="1"/>
  <c r="P139" i="12" s="1"/>
  <c r="P140" i="12" s="1"/>
  <c r="P141" i="12" s="1"/>
  <c r="P142" i="12" s="1"/>
  <c r="P143" i="12" s="1"/>
  <c r="P144" i="12" s="1"/>
  <c r="P145" i="12" s="1"/>
  <c r="P146" i="12" s="1"/>
  <c r="P147" i="12" s="1"/>
  <c r="P148" i="12" s="1"/>
  <c r="P149" i="12" s="1"/>
  <c r="P150" i="12" s="1"/>
  <c r="P151" i="12" s="1"/>
  <c r="P152" i="12" s="1"/>
  <c r="P153" i="12" s="1"/>
  <c r="P154" i="12" s="1"/>
  <c r="P155" i="12" s="1"/>
  <c r="P156" i="12" s="1"/>
  <c r="P157" i="12" s="1"/>
  <c r="P158" i="12" s="1"/>
  <c r="P159" i="12" s="1"/>
  <c r="P160" i="12" s="1"/>
  <c r="P161" i="12" s="1"/>
  <c r="P162" i="12" s="1"/>
  <c r="P163" i="12" s="1"/>
  <c r="P164" i="12" s="1"/>
  <c r="P165" i="12" s="1"/>
  <c r="P166" i="12" s="1"/>
  <c r="P167" i="12" s="1"/>
  <c r="P168" i="12" s="1"/>
  <c r="P169" i="12" s="1"/>
  <c r="P170" i="12" s="1"/>
  <c r="P171" i="12" s="1"/>
  <c r="P172" i="12" s="1"/>
  <c r="P173" i="12" s="1"/>
  <c r="P174" i="12" s="1"/>
  <c r="P175" i="12" s="1"/>
  <c r="P176" i="12" s="1"/>
  <c r="P177" i="12" s="1"/>
  <c r="P178" i="12" s="1"/>
  <c r="P179" i="12" s="1"/>
  <c r="P180" i="12" s="1"/>
  <c r="P181" i="12" s="1"/>
  <c r="P182" i="12" s="1"/>
  <c r="P183" i="12" s="1"/>
  <c r="P184" i="12" s="1"/>
  <c r="P185" i="12" s="1"/>
  <c r="P186" i="12" s="1"/>
  <c r="P187" i="12" s="1"/>
  <c r="P188" i="12" s="1"/>
  <c r="P189" i="12" s="1"/>
  <c r="P190" i="12" s="1"/>
  <c r="P191" i="12" s="1"/>
  <c r="P192" i="12" s="1"/>
  <c r="P193" i="12" s="1"/>
  <c r="P194" i="12" s="1"/>
  <c r="P195" i="12" s="1"/>
  <c r="P196" i="12" s="1"/>
  <c r="P197" i="12" s="1"/>
  <c r="P198" i="12" s="1"/>
  <c r="P199" i="12" s="1"/>
  <c r="P200" i="12" s="1"/>
  <c r="P201" i="12" s="1"/>
  <c r="P202" i="12" s="1"/>
  <c r="P203" i="12" s="1"/>
  <c r="P204" i="12" s="1"/>
  <c r="P205" i="12" s="1"/>
  <c r="P206" i="12" s="1"/>
  <c r="P207" i="12" s="1"/>
  <c r="P208" i="12" s="1"/>
  <c r="P209" i="12" s="1"/>
  <c r="P210" i="12" s="1"/>
  <c r="P211" i="12" s="1"/>
  <c r="P212" i="12" s="1"/>
  <c r="P213" i="12" s="1"/>
  <c r="P214" i="12" s="1"/>
  <c r="P215" i="12" s="1"/>
  <c r="P216" i="12" s="1"/>
  <c r="P217" i="12" s="1"/>
  <c r="P218" i="12" s="1"/>
  <c r="P219" i="12" s="1"/>
  <c r="P220" i="12" s="1"/>
  <c r="P221" i="12" s="1"/>
  <c r="P222" i="12" s="1"/>
  <c r="P223" i="12" s="1"/>
  <c r="P224" i="12" s="1"/>
  <c r="P225" i="12" s="1"/>
  <c r="P226" i="12" s="1"/>
  <c r="P227" i="12" s="1"/>
  <c r="P228" i="12" s="1"/>
  <c r="P229" i="12" s="1"/>
  <c r="P230" i="12" s="1"/>
  <c r="P231" i="12" s="1"/>
  <c r="P232" i="12" s="1"/>
  <c r="P233" i="12" s="1"/>
  <c r="P234" i="12" s="1"/>
  <c r="P235" i="12" s="1"/>
  <c r="P236" i="12" s="1"/>
  <c r="P237" i="12" s="1"/>
  <c r="P238" i="12" s="1"/>
  <c r="P239" i="12" s="1"/>
  <c r="P240" i="12" s="1"/>
  <c r="P241" i="12" s="1"/>
  <c r="P242" i="12" s="1"/>
  <c r="P243" i="12" s="1"/>
  <c r="P244" i="12" s="1"/>
  <c r="P245" i="12" s="1"/>
  <c r="P246" i="12" s="1"/>
  <c r="P247" i="12" s="1"/>
  <c r="P248" i="12" s="1"/>
  <c r="P249" i="12" s="1"/>
  <c r="P250" i="12" s="1"/>
  <c r="P251" i="12" s="1"/>
  <c r="P252" i="12" s="1"/>
  <c r="P253" i="12" s="1"/>
  <c r="P254" i="12" s="1"/>
  <c r="P255" i="12" s="1"/>
  <c r="P256" i="12" s="1"/>
  <c r="P257" i="12" s="1"/>
  <c r="P258" i="12" s="1"/>
  <c r="P259" i="12" s="1"/>
  <c r="P260" i="12" s="1"/>
  <c r="P261" i="12" s="1"/>
  <c r="P262" i="12" s="1"/>
  <c r="P263" i="12" s="1"/>
  <c r="P264" i="12" s="1"/>
  <c r="P265" i="12" s="1"/>
  <c r="P266" i="12" s="1"/>
  <c r="P267" i="12" s="1"/>
  <c r="P268" i="12" s="1"/>
  <c r="P269" i="12" s="1"/>
  <c r="P270" i="12" s="1"/>
  <c r="P271" i="12" s="1"/>
  <c r="P272" i="12" s="1"/>
  <c r="P273" i="12" s="1"/>
  <c r="P274" i="12" s="1"/>
  <c r="P275" i="12" s="1"/>
  <c r="P276" i="12" s="1"/>
  <c r="P277" i="12" s="1"/>
  <c r="P278" i="12" s="1"/>
  <c r="P279" i="12" s="1"/>
  <c r="P280" i="12" s="1"/>
  <c r="P281" i="12" s="1"/>
  <c r="P282" i="12" s="1"/>
  <c r="P283" i="12" s="1"/>
  <c r="P284" i="12" s="1"/>
  <c r="P285" i="12" s="1"/>
  <c r="P286" i="12" s="1"/>
  <c r="P287" i="12" s="1"/>
  <c r="P288" i="12" s="1"/>
  <c r="P289" i="12" s="1"/>
  <c r="P290" i="12" s="1"/>
  <c r="P291" i="12" s="1"/>
  <c r="P292" i="12" s="1"/>
  <c r="P293" i="12" s="1"/>
  <c r="P294" i="12" s="1"/>
  <c r="P295" i="12" s="1"/>
  <c r="P296" i="12" s="1"/>
  <c r="P297" i="12" s="1"/>
  <c r="P298" i="12" s="1"/>
  <c r="P299" i="12" s="1"/>
  <c r="P300" i="12" s="1"/>
  <c r="P301" i="12" s="1"/>
  <c r="P302" i="12" s="1"/>
  <c r="P303" i="12" s="1"/>
  <c r="P304" i="12" s="1"/>
  <c r="P305" i="12" s="1"/>
  <c r="P306" i="12" s="1"/>
  <c r="P307" i="12" s="1"/>
  <c r="P308" i="12" s="1"/>
  <c r="P309" i="12" s="1"/>
  <c r="P310" i="12" s="1"/>
  <c r="P311" i="12" s="1"/>
  <c r="P312" i="12" s="1"/>
  <c r="P313" i="12" s="1"/>
  <c r="P314" i="12" s="1"/>
  <c r="P315" i="12" s="1"/>
  <c r="P316" i="12" s="1"/>
  <c r="P317" i="12" s="1"/>
  <c r="P318" i="12" s="1"/>
  <c r="P319" i="12" s="1"/>
  <c r="P320" i="12" s="1"/>
  <c r="P321" i="12" s="1"/>
  <c r="P322" i="12" s="1"/>
  <c r="P323" i="12" s="1"/>
  <c r="P324" i="12" s="1"/>
  <c r="P325" i="12" s="1"/>
  <c r="P326" i="12" s="1"/>
  <c r="P327" i="12" s="1"/>
  <c r="P328" i="12" s="1"/>
  <c r="P329" i="12" s="1"/>
  <c r="P330" i="12" s="1"/>
  <c r="P331" i="12" s="1"/>
  <c r="P332" i="12" s="1"/>
  <c r="P333" i="12" s="1"/>
  <c r="P334" i="12" s="1"/>
  <c r="P335" i="12" s="1"/>
  <c r="P336" i="12" s="1"/>
  <c r="P337" i="12" s="1"/>
  <c r="P338" i="12" s="1"/>
  <c r="P339" i="12" s="1"/>
  <c r="P340" i="12" s="1"/>
  <c r="P341" i="12" s="1"/>
  <c r="P342" i="12" s="1"/>
  <c r="P343" i="12" s="1"/>
  <c r="P344" i="12" s="1"/>
  <c r="P345" i="12" s="1"/>
  <c r="P346" i="12" s="1"/>
  <c r="P347" i="12" s="1"/>
  <c r="P348" i="12" s="1"/>
  <c r="P349" i="12" s="1"/>
  <c r="P350" i="12" s="1"/>
  <c r="P351" i="12" s="1"/>
  <c r="P352" i="12" s="1"/>
  <c r="P353" i="12" s="1"/>
  <c r="P354" i="12" s="1"/>
  <c r="P355" i="12" s="1"/>
  <c r="P356" i="12" s="1"/>
  <c r="P357" i="12" s="1"/>
  <c r="P358" i="12" s="1"/>
  <c r="P359" i="12" s="1"/>
  <c r="P360" i="12" s="1"/>
  <c r="P361" i="12" s="1"/>
  <c r="P362" i="12" s="1"/>
  <c r="P363" i="12" s="1"/>
  <c r="P364" i="12" s="1"/>
  <c r="P365" i="12" s="1"/>
  <c r="P366" i="12" s="1"/>
  <c r="P367" i="12" s="1"/>
  <c r="P368" i="12" s="1"/>
  <c r="P369" i="12" s="1"/>
  <c r="P370" i="12" s="1"/>
  <c r="P371" i="12" s="1"/>
  <c r="P372" i="12" s="1"/>
  <c r="P373" i="12" s="1"/>
  <c r="P374" i="12" s="1"/>
  <c r="P375" i="12" s="1"/>
  <c r="P376" i="12" s="1"/>
  <c r="P377" i="12" s="1"/>
  <c r="P378" i="12" s="1"/>
  <c r="P379" i="12" s="1"/>
  <c r="P380" i="12" s="1"/>
  <c r="P381" i="12" s="1"/>
  <c r="P382" i="12" s="1"/>
  <c r="P383" i="12" s="1"/>
  <c r="P384" i="12" s="1"/>
  <c r="P385" i="12" s="1"/>
  <c r="P386" i="12" s="1"/>
  <c r="P387" i="12" s="1"/>
  <c r="P388" i="12" s="1"/>
  <c r="P389" i="12" s="1"/>
  <c r="P390" i="12" s="1"/>
  <c r="P391" i="12" s="1"/>
  <c r="P392" i="12" s="1"/>
  <c r="P393" i="12" s="1"/>
  <c r="P394" i="12" s="1"/>
  <c r="P395" i="12" s="1"/>
  <c r="P396" i="12" s="1"/>
  <c r="P397" i="12" s="1"/>
  <c r="P398" i="12" s="1"/>
  <c r="P399" i="12" s="1"/>
  <c r="P400" i="12" s="1"/>
  <c r="P401" i="12" s="1"/>
  <c r="P402" i="12" s="1"/>
  <c r="P403" i="12" s="1"/>
  <c r="P404" i="12" s="1"/>
  <c r="P405" i="12" s="1"/>
  <c r="P406" i="12" s="1"/>
  <c r="P407" i="12" s="1"/>
  <c r="P408" i="12" s="1"/>
  <c r="P409" i="12" s="1"/>
  <c r="P410" i="12" s="1"/>
  <c r="P411" i="12" s="1"/>
  <c r="P412" i="12" s="1"/>
  <c r="P413" i="12" s="1"/>
  <c r="P414" i="12" s="1"/>
  <c r="P415" i="12" s="1"/>
  <c r="P416" i="12" s="1"/>
  <c r="P417" i="12" s="1"/>
  <c r="P418" i="12" s="1"/>
  <c r="P419" i="12" s="1"/>
  <c r="P420" i="12" s="1"/>
  <c r="P421" i="12" s="1"/>
  <c r="P422" i="12" s="1"/>
  <c r="P423" i="12" s="1"/>
  <c r="P424" i="12" s="1"/>
  <c r="P425" i="12" s="1"/>
  <c r="P426" i="12" s="1"/>
  <c r="P427" i="12" s="1"/>
  <c r="P428" i="12" s="1"/>
  <c r="P429" i="12" s="1"/>
  <c r="P430" i="12" s="1"/>
  <c r="P431" i="12" s="1"/>
  <c r="P432" i="12" s="1"/>
  <c r="P433" i="12" s="1"/>
  <c r="P434" i="12" s="1"/>
  <c r="P435" i="12" s="1"/>
  <c r="P436" i="12" s="1"/>
  <c r="P437" i="12" s="1"/>
  <c r="P438" i="12" s="1"/>
  <c r="P439" i="12" s="1"/>
  <c r="P440" i="12" s="1"/>
  <c r="P441" i="12" s="1"/>
  <c r="P442" i="12" s="1"/>
  <c r="P443" i="12" s="1"/>
  <c r="P444" i="12" s="1"/>
  <c r="P445" i="12" s="1"/>
  <c r="P446" i="12" s="1"/>
  <c r="P447" i="12" s="1"/>
  <c r="P448" i="12" s="1"/>
  <c r="P449" i="12" s="1"/>
  <c r="P450" i="12" s="1"/>
  <c r="P451" i="12" s="1"/>
  <c r="P452" i="12" s="1"/>
  <c r="P453" i="12" s="1"/>
  <c r="P454" i="12" s="1"/>
  <c r="P455" i="12" s="1"/>
  <c r="P456" i="12" s="1"/>
  <c r="P457" i="12" s="1"/>
  <c r="P458" i="12" s="1"/>
  <c r="P459" i="12" s="1"/>
  <c r="P460" i="12" s="1"/>
  <c r="P461" i="12" s="1"/>
  <c r="P462" i="12" s="1"/>
  <c r="P463" i="12" s="1"/>
  <c r="P464" i="12" s="1"/>
  <c r="P465" i="12" s="1"/>
  <c r="P466" i="12" s="1"/>
  <c r="P467" i="12" s="1"/>
  <c r="P468" i="12" s="1"/>
  <c r="P469" i="12" s="1"/>
  <c r="P470" i="12" s="1"/>
  <c r="P471" i="12" s="1"/>
  <c r="P472" i="12" s="1"/>
  <c r="P473" i="12" s="1"/>
  <c r="P474" i="12" s="1"/>
  <c r="P475" i="12" s="1"/>
  <c r="P476" i="12" s="1"/>
  <c r="P477" i="12" s="1"/>
  <c r="P478" i="12" s="1"/>
  <c r="P479" i="12" s="1"/>
  <c r="P480" i="12" s="1"/>
  <c r="P481" i="12" s="1"/>
  <c r="P482" i="12" s="1"/>
  <c r="P483" i="12" s="1"/>
  <c r="P484" i="12" s="1"/>
  <c r="P485" i="12" s="1"/>
  <c r="P486" i="12" s="1"/>
  <c r="P487" i="12" s="1"/>
  <c r="P488" i="12" s="1"/>
  <c r="P489" i="12" s="1"/>
  <c r="P490" i="12" s="1"/>
  <c r="P491" i="12" s="1"/>
  <c r="P492" i="12" s="1"/>
  <c r="P493" i="12" s="1"/>
  <c r="P494" i="12" s="1"/>
  <c r="P495" i="12" s="1"/>
  <c r="P496" i="12" s="1"/>
  <c r="P497" i="12" s="1"/>
  <c r="P498" i="12" s="1"/>
  <c r="P499" i="12" s="1"/>
  <c r="P500" i="12" s="1"/>
  <c r="P501" i="12" s="1"/>
  <c r="P502" i="12" s="1"/>
  <c r="P503" i="12" s="1"/>
  <c r="P504" i="12" s="1"/>
  <c r="AF7" i="12"/>
  <c r="Q6" i="14"/>
  <c r="P7" i="14"/>
  <c r="S9" i="16"/>
  <c r="T8" i="16"/>
  <c r="U8" i="16" s="1"/>
  <c r="V8" i="16" s="1"/>
  <c r="L6" i="14"/>
  <c r="K7" i="14"/>
  <c r="G8" i="14"/>
  <c r="F9" i="14"/>
  <c r="T9" i="14"/>
  <c r="U9" i="14" s="1"/>
  <c r="V9" i="14" s="1"/>
  <c r="S10" i="14"/>
  <c r="S4" i="12"/>
  <c r="T4" i="12" s="1"/>
  <c r="U4" i="12" s="1"/>
  <c r="AF10" i="12" l="1"/>
  <c r="S10" i="16"/>
  <c r="T9" i="16"/>
  <c r="U9" i="16" s="1"/>
  <c r="V9" i="16" s="1"/>
  <c r="Q7" i="14"/>
  <c r="P8" i="14"/>
  <c r="L7" i="14"/>
  <c r="K8" i="14"/>
  <c r="T10" i="14"/>
  <c r="U10" i="14" s="1"/>
  <c r="V10" i="14" s="1"/>
  <c r="S11" i="14"/>
  <c r="G9" i="14"/>
  <c r="F10" i="14"/>
  <c r="S5" i="12"/>
  <c r="Q8" i="14" l="1"/>
  <c r="P9" i="14"/>
  <c r="K9" i="14"/>
  <c r="L8" i="14"/>
  <c r="S11" i="16"/>
  <c r="T10" i="16"/>
  <c r="U10" i="16" s="1"/>
  <c r="V10" i="16" s="1"/>
  <c r="S6" i="12"/>
  <c r="T6" i="12" s="1"/>
  <c r="T5" i="12"/>
  <c r="U5" i="12" s="1"/>
  <c r="G10" i="14"/>
  <c r="F11" i="14"/>
  <c r="T11" i="14"/>
  <c r="U11" i="14" s="1"/>
  <c r="V11" i="14" s="1"/>
  <c r="S12" i="14"/>
  <c r="L4" i="12"/>
  <c r="K10" i="14" l="1"/>
  <c r="L9" i="14"/>
  <c r="P10" i="14"/>
  <c r="Q9" i="14"/>
  <c r="S12" i="16"/>
  <c r="T11" i="16"/>
  <c r="U11" i="16" s="1"/>
  <c r="V11" i="16" s="1"/>
  <c r="S7" i="12"/>
  <c r="T7" i="12" s="1"/>
  <c r="U6" i="12"/>
  <c r="G11" i="14"/>
  <c r="F12" i="14"/>
  <c r="S13" i="14"/>
  <c r="T12" i="14"/>
  <c r="U12" i="14" s="1"/>
  <c r="V12" i="14" s="1"/>
  <c r="G4" i="12"/>
  <c r="V4" i="12"/>
  <c r="L5" i="12"/>
  <c r="T12" i="16" l="1"/>
  <c r="U12" i="16" s="1"/>
  <c r="V12" i="16" s="1"/>
  <c r="S13" i="16"/>
  <c r="Q10" i="14"/>
  <c r="P11" i="14"/>
  <c r="K11" i="14"/>
  <c r="L10" i="14"/>
  <c r="S8" i="12"/>
  <c r="T8" i="12" s="1"/>
  <c r="U7" i="12"/>
  <c r="Q4" i="12"/>
  <c r="G12" i="14"/>
  <c r="F13" i="14"/>
  <c r="S14" i="14"/>
  <c r="T13" i="14"/>
  <c r="U13" i="14" s="1"/>
  <c r="V13" i="14" s="1"/>
  <c r="Q5" i="12"/>
  <c r="G5" i="12"/>
  <c r="V5" i="12"/>
  <c r="L6" i="12"/>
  <c r="U8" i="12" l="1"/>
  <c r="S9" i="12"/>
  <c r="T9" i="12" s="1"/>
  <c r="U9" i="12" s="1"/>
  <c r="Q11" i="14"/>
  <c r="P12" i="14"/>
  <c r="L11" i="14"/>
  <c r="K12" i="14"/>
  <c r="T13" i="16"/>
  <c r="U13" i="16" s="1"/>
  <c r="V13" i="16" s="1"/>
  <c r="S14" i="16"/>
  <c r="T14" i="14"/>
  <c r="U14" i="14" s="1"/>
  <c r="V14" i="14" s="1"/>
  <c r="S15" i="14"/>
  <c r="G13" i="14"/>
  <c r="F14" i="14"/>
  <c r="Q6" i="12"/>
  <c r="G6" i="12"/>
  <c r="L7" i="12"/>
  <c r="V6" i="12"/>
  <c r="S10" i="12" l="1"/>
  <c r="T10" i="12" s="1"/>
  <c r="U10" i="12" s="1"/>
  <c r="S15" i="16"/>
  <c r="T14" i="16"/>
  <c r="U14" i="16" s="1"/>
  <c r="V14" i="16" s="1"/>
  <c r="L12" i="14"/>
  <c r="K13" i="14"/>
  <c r="P13" i="14"/>
  <c r="Q12" i="14"/>
  <c r="G14" i="14"/>
  <c r="F15" i="14"/>
  <c r="T15" i="14"/>
  <c r="U15" i="14" s="1"/>
  <c r="V15" i="14" s="1"/>
  <c r="S16" i="14"/>
  <c r="Q7" i="12"/>
  <c r="G7" i="12"/>
  <c r="V7" i="12"/>
  <c r="S11" i="12"/>
  <c r="T11" i="12" s="1"/>
  <c r="L8" i="12"/>
  <c r="U11" i="12" l="1"/>
  <c r="P14" i="14"/>
  <c r="Q13" i="14"/>
  <c r="L13" i="14"/>
  <c r="K14" i="14"/>
  <c r="S16" i="16"/>
  <c r="T15" i="16"/>
  <c r="U15" i="16" s="1"/>
  <c r="V15" i="16" s="1"/>
  <c r="S17" i="14"/>
  <c r="T16" i="14"/>
  <c r="U16" i="14" s="1"/>
  <c r="V16" i="14" s="1"/>
  <c r="G15" i="14"/>
  <c r="F16" i="14"/>
  <c r="Q8" i="12"/>
  <c r="G8" i="12"/>
  <c r="V8" i="12"/>
  <c r="S12" i="12"/>
  <c r="T12" i="12" s="1"/>
  <c r="U12" i="12" s="1"/>
  <c r="L9" i="12"/>
  <c r="T16" i="16" l="1"/>
  <c r="U16" i="16" s="1"/>
  <c r="V16" i="16" s="1"/>
  <c r="S17" i="16"/>
  <c r="K15" i="14"/>
  <c r="L14" i="14"/>
  <c r="Q14" i="14"/>
  <c r="P15" i="14"/>
  <c r="Q9" i="12"/>
  <c r="S18" i="14"/>
  <c r="T17" i="14"/>
  <c r="U17" i="14" s="1"/>
  <c r="V17" i="14" s="1"/>
  <c r="G16" i="14"/>
  <c r="F17" i="14"/>
  <c r="G9" i="12"/>
  <c r="V9" i="12"/>
  <c r="L10" i="12"/>
  <c r="S13" i="12"/>
  <c r="T13" i="12" s="1"/>
  <c r="U13" i="12" s="1"/>
  <c r="Q10" i="12"/>
  <c r="P16" i="14" l="1"/>
  <c r="Q15" i="14"/>
  <c r="L15" i="14"/>
  <c r="K16" i="14"/>
  <c r="T17" i="16"/>
  <c r="U17" i="16" s="1"/>
  <c r="V17" i="16" s="1"/>
  <c r="S18" i="16"/>
  <c r="S19" i="14"/>
  <c r="T18" i="14"/>
  <c r="U18" i="14" s="1"/>
  <c r="V18" i="14" s="1"/>
  <c r="G17" i="14"/>
  <c r="F18" i="14"/>
  <c r="G10" i="12"/>
  <c r="V10" i="12"/>
  <c r="Q11" i="12"/>
  <c r="S14" i="12"/>
  <c r="T14" i="12" s="1"/>
  <c r="U14" i="12" s="1"/>
  <c r="L11" i="12"/>
  <c r="T18" i="16" l="1"/>
  <c r="U18" i="16" s="1"/>
  <c r="V18" i="16" s="1"/>
  <c r="S19" i="16"/>
  <c r="L16" i="14"/>
  <c r="K17" i="14"/>
  <c r="Q16" i="14"/>
  <c r="P17" i="14"/>
  <c r="G18" i="14"/>
  <c r="F19" i="14"/>
  <c r="T19" i="14"/>
  <c r="U19" i="14" s="1"/>
  <c r="V19" i="14" s="1"/>
  <c r="S20" i="14"/>
  <c r="G11" i="12"/>
  <c r="V11" i="12"/>
  <c r="L12" i="12"/>
  <c r="S15" i="12"/>
  <c r="T15" i="12" s="1"/>
  <c r="U15" i="12" s="1"/>
  <c r="Q12" i="12"/>
  <c r="K18" i="14" l="1"/>
  <c r="L17" i="14"/>
  <c r="S20" i="16"/>
  <c r="T19" i="16"/>
  <c r="U19" i="16" s="1"/>
  <c r="V19" i="16" s="1"/>
  <c r="Q17" i="14"/>
  <c r="P18" i="14"/>
  <c r="T20" i="14"/>
  <c r="U20" i="14" s="1"/>
  <c r="V20" i="14" s="1"/>
  <c r="S21" i="14"/>
  <c r="G19" i="14"/>
  <c r="F20" i="14"/>
  <c r="G12" i="12"/>
  <c r="V12" i="12"/>
  <c r="L13" i="12"/>
  <c r="S16" i="12"/>
  <c r="T16" i="12" s="1"/>
  <c r="U16" i="12" s="1"/>
  <c r="Q13" i="12"/>
  <c r="Q18" i="14" l="1"/>
  <c r="P19" i="14"/>
  <c r="T20" i="16"/>
  <c r="U20" i="16" s="1"/>
  <c r="V20" i="16" s="1"/>
  <c r="S21" i="16"/>
  <c r="K19" i="14"/>
  <c r="L18" i="14"/>
  <c r="G20" i="14"/>
  <c r="F21" i="14"/>
  <c r="T21" i="14"/>
  <c r="U21" i="14" s="1"/>
  <c r="V21" i="14" s="1"/>
  <c r="S22" i="14"/>
  <c r="G13" i="12"/>
  <c r="V13" i="12"/>
  <c r="Q14" i="12"/>
  <c r="L14" i="12"/>
  <c r="S17" i="12"/>
  <c r="T17" i="12" s="1"/>
  <c r="U17" i="12" s="1"/>
  <c r="L19" i="14" l="1"/>
  <c r="K20" i="14"/>
  <c r="S22" i="16"/>
  <c r="T21" i="16"/>
  <c r="U21" i="16" s="1"/>
  <c r="V21" i="16" s="1"/>
  <c r="Q19" i="14"/>
  <c r="P20" i="14"/>
  <c r="G21" i="14"/>
  <c r="F22" i="14"/>
  <c r="T22" i="14"/>
  <c r="U22" i="14" s="1"/>
  <c r="V22" i="14" s="1"/>
  <c r="S23" i="14"/>
  <c r="G14" i="12"/>
  <c r="V14" i="12"/>
  <c r="L15" i="12"/>
  <c r="S18" i="12"/>
  <c r="T18" i="12" s="1"/>
  <c r="U18" i="12" s="1"/>
  <c r="Q15" i="12"/>
  <c r="S23" i="16" l="1"/>
  <c r="T22" i="16"/>
  <c r="U22" i="16" s="1"/>
  <c r="V22" i="16" s="1"/>
  <c r="Q20" i="14"/>
  <c r="P21" i="14"/>
  <c r="K21" i="14"/>
  <c r="L20" i="14"/>
  <c r="G22" i="14"/>
  <c r="F23" i="14"/>
  <c r="S24" i="14"/>
  <c r="T23" i="14"/>
  <c r="U23" i="14" s="1"/>
  <c r="V23" i="14" s="1"/>
  <c r="G15" i="12"/>
  <c r="V15" i="12"/>
  <c r="S19" i="12"/>
  <c r="T19" i="12" s="1"/>
  <c r="U19" i="12" s="1"/>
  <c r="Q16" i="12"/>
  <c r="L16" i="12"/>
  <c r="Q21" i="14" l="1"/>
  <c r="P22" i="14"/>
  <c r="L21" i="14"/>
  <c r="K22" i="14"/>
  <c r="S24" i="16"/>
  <c r="T23" i="16"/>
  <c r="U23" i="16" s="1"/>
  <c r="V23" i="16" s="1"/>
  <c r="G23" i="14"/>
  <c r="F24" i="14"/>
  <c r="S25" i="14"/>
  <c r="T24" i="14"/>
  <c r="U24" i="14" s="1"/>
  <c r="V24" i="14" s="1"/>
  <c r="G16" i="12"/>
  <c r="V16" i="12"/>
  <c r="Q17" i="12"/>
  <c r="L17" i="12"/>
  <c r="S20" i="12"/>
  <c r="T20" i="12" s="1"/>
  <c r="U20" i="12" s="1"/>
  <c r="S25" i="16" l="1"/>
  <c r="T24" i="16"/>
  <c r="U24" i="16" s="1"/>
  <c r="V24" i="16" s="1"/>
  <c r="K23" i="14"/>
  <c r="L22" i="14"/>
  <c r="Q22" i="14"/>
  <c r="P23" i="14"/>
  <c r="G24" i="14"/>
  <c r="F25" i="14"/>
  <c r="T25" i="14"/>
  <c r="U25" i="14" s="1"/>
  <c r="V25" i="14" s="1"/>
  <c r="S26" i="14"/>
  <c r="G17" i="12"/>
  <c r="V17" i="12"/>
  <c r="S21" i="12"/>
  <c r="T21" i="12" s="1"/>
  <c r="U21" i="12" s="1"/>
  <c r="Q18" i="12"/>
  <c r="L18" i="12"/>
  <c r="K24" i="14" l="1"/>
  <c r="L23" i="14"/>
  <c r="Q23" i="14"/>
  <c r="P24" i="14"/>
  <c r="S26" i="16"/>
  <c r="T25" i="16"/>
  <c r="U25" i="16" s="1"/>
  <c r="V25" i="16" s="1"/>
  <c r="T26" i="14"/>
  <c r="U26" i="14" s="1"/>
  <c r="V26" i="14" s="1"/>
  <c r="S27" i="14"/>
  <c r="G25" i="14"/>
  <c r="F26" i="14"/>
  <c r="G18" i="12"/>
  <c r="L19" i="12"/>
  <c r="V18" i="12"/>
  <c r="Q19" i="12"/>
  <c r="S22" i="12"/>
  <c r="T22" i="12" s="1"/>
  <c r="U22" i="12" s="1"/>
  <c r="T26" i="16" l="1"/>
  <c r="U26" i="16" s="1"/>
  <c r="V26" i="16" s="1"/>
  <c r="S27" i="16"/>
  <c r="Q24" i="14"/>
  <c r="P25" i="14"/>
  <c r="L24" i="14"/>
  <c r="K25" i="14"/>
  <c r="G26" i="14"/>
  <c r="F27" i="14"/>
  <c r="T27" i="14"/>
  <c r="U27" i="14" s="1"/>
  <c r="V27" i="14" s="1"/>
  <c r="S28" i="14"/>
  <c r="G19" i="12"/>
  <c r="V19" i="12"/>
  <c r="Q20" i="12"/>
  <c r="S23" i="12"/>
  <c r="T23" i="12" s="1"/>
  <c r="U23" i="12" s="1"/>
  <c r="L20" i="12"/>
  <c r="K26" i="14" l="1"/>
  <c r="L25" i="14"/>
  <c r="S28" i="16"/>
  <c r="T27" i="16"/>
  <c r="U27" i="16" s="1"/>
  <c r="V27" i="16" s="1"/>
  <c r="P26" i="14"/>
  <c r="Q25" i="14"/>
  <c r="T28" i="14"/>
  <c r="U28" i="14" s="1"/>
  <c r="V28" i="14" s="1"/>
  <c r="S29" i="14"/>
  <c r="G27" i="14"/>
  <c r="F28" i="14"/>
  <c r="G20" i="12"/>
  <c r="V20" i="12"/>
  <c r="Q21" i="12"/>
  <c r="L21" i="12"/>
  <c r="S24" i="12"/>
  <c r="T24" i="12" s="1"/>
  <c r="U24" i="12" s="1"/>
  <c r="S29" i="16" l="1"/>
  <c r="T28" i="16"/>
  <c r="U28" i="16" s="1"/>
  <c r="V28" i="16" s="1"/>
  <c r="Q26" i="14"/>
  <c r="P27" i="14"/>
  <c r="K27" i="14"/>
  <c r="L26" i="14"/>
  <c r="G28" i="14"/>
  <c r="F29" i="14"/>
  <c r="S30" i="14"/>
  <c r="T29" i="14"/>
  <c r="U29" i="14" s="1"/>
  <c r="V29" i="14" s="1"/>
  <c r="G21" i="12"/>
  <c r="V21" i="12"/>
  <c r="L22" i="12"/>
  <c r="S25" i="12"/>
  <c r="T25" i="12" s="1"/>
  <c r="U25" i="12" s="1"/>
  <c r="Q22" i="12"/>
  <c r="K28" i="14" l="1"/>
  <c r="L27" i="14"/>
  <c r="Q27" i="14"/>
  <c r="P28" i="14"/>
  <c r="T29" i="16"/>
  <c r="U29" i="16" s="1"/>
  <c r="V29" i="16" s="1"/>
  <c r="S30" i="16"/>
  <c r="S31" i="14"/>
  <c r="T30" i="14"/>
  <c r="U30" i="14" s="1"/>
  <c r="V30" i="14" s="1"/>
  <c r="G29" i="14"/>
  <c r="F30" i="14"/>
  <c r="G22" i="12"/>
  <c r="L23" i="12"/>
  <c r="V22" i="12"/>
  <c r="S26" i="12"/>
  <c r="T26" i="12" s="1"/>
  <c r="U26" i="12" s="1"/>
  <c r="Q23" i="12"/>
  <c r="T30" i="16" l="1"/>
  <c r="U30" i="16" s="1"/>
  <c r="V30" i="16" s="1"/>
  <c r="S31" i="16"/>
  <c r="Q28" i="14"/>
  <c r="P29" i="14"/>
  <c r="L28" i="14"/>
  <c r="K29" i="14"/>
  <c r="G30" i="14"/>
  <c r="F31" i="14"/>
  <c r="T31" i="14"/>
  <c r="U31" i="14" s="1"/>
  <c r="V31" i="14" s="1"/>
  <c r="S32" i="14"/>
  <c r="G23" i="12"/>
  <c r="V23" i="12"/>
  <c r="L24" i="12"/>
  <c r="S27" i="12"/>
  <c r="T27" i="12" s="1"/>
  <c r="U27" i="12" s="1"/>
  <c r="Q24" i="12"/>
  <c r="P30" i="14" l="1"/>
  <c r="Q29" i="14"/>
  <c r="S32" i="16"/>
  <c r="T31" i="16"/>
  <c r="U31" i="16" s="1"/>
  <c r="V31" i="16" s="1"/>
  <c r="L29" i="14"/>
  <c r="K30" i="14"/>
  <c r="G31" i="14"/>
  <c r="F32" i="14"/>
  <c r="T32" i="14"/>
  <c r="U32" i="14" s="1"/>
  <c r="V32" i="14" s="1"/>
  <c r="S33" i="14"/>
  <c r="G24" i="12"/>
  <c r="V24" i="12"/>
  <c r="S28" i="12"/>
  <c r="T28" i="12" s="1"/>
  <c r="U28" i="12" s="1"/>
  <c r="Q25" i="12"/>
  <c r="L25" i="12"/>
  <c r="L30" i="14" l="1"/>
  <c r="K31" i="14"/>
  <c r="T32" i="16"/>
  <c r="U32" i="16" s="1"/>
  <c r="V32" i="16" s="1"/>
  <c r="S33" i="16"/>
  <c r="P31" i="14"/>
  <c r="Q30" i="14"/>
  <c r="T33" i="14"/>
  <c r="U33" i="14" s="1"/>
  <c r="V33" i="14" s="1"/>
  <c r="S34" i="14"/>
  <c r="G32" i="14"/>
  <c r="F33" i="14"/>
  <c r="G25" i="12"/>
  <c r="V25" i="12"/>
  <c r="S29" i="12"/>
  <c r="T29" i="12" s="1"/>
  <c r="U29" i="12" s="1"/>
  <c r="Q26" i="12"/>
  <c r="L26" i="12"/>
  <c r="T33" i="16" l="1"/>
  <c r="U33" i="16" s="1"/>
  <c r="V33" i="16" s="1"/>
  <c r="S34" i="16"/>
  <c r="P32" i="14"/>
  <c r="Q31" i="14"/>
  <c r="K32" i="14"/>
  <c r="L31" i="14"/>
  <c r="G33" i="14"/>
  <c r="F34" i="14"/>
  <c r="T34" i="14"/>
  <c r="U34" i="14" s="1"/>
  <c r="V34" i="14" s="1"/>
  <c r="S35" i="14"/>
  <c r="G26" i="12"/>
  <c r="V26" i="12"/>
  <c r="Q27" i="12"/>
  <c r="L27" i="12"/>
  <c r="S30" i="12"/>
  <c r="T30" i="12" s="1"/>
  <c r="U30" i="12" s="1"/>
  <c r="L32" i="14" l="1"/>
  <c r="K33" i="14"/>
  <c r="P33" i="14"/>
  <c r="Q32" i="14"/>
  <c r="S35" i="16"/>
  <c r="T34" i="16"/>
  <c r="U34" i="16" s="1"/>
  <c r="V34" i="16" s="1"/>
  <c r="G34" i="14"/>
  <c r="F35" i="14"/>
  <c r="S36" i="14"/>
  <c r="T35" i="14"/>
  <c r="U35" i="14" s="1"/>
  <c r="V35" i="14" s="1"/>
  <c r="G27" i="12"/>
  <c r="V27" i="12"/>
  <c r="Q28" i="12"/>
  <c r="L28" i="12"/>
  <c r="S31" i="12"/>
  <c r="T31" i="12" s="1"/>
  <c r="U31" i="12" s="1"/>
  <c r="T35" i="16" l="1"/>
  <c r="U35" i="16" s="1"/>
  <c r="V35" i="16" s="1"/>
  <c r="S36" i="16"/>
  <c r="L33" i="14"/>
  <c r="K34" i="14"/>
  <c r="Q33" i="14"/>
  <c r="P34" i="14"/>
  <c r="G35" i="14"/>
  <c r="F36" i="14"/>
  <c r="S37" i="14"/>
  <c r="T36" i="14"/>
  <c r="U36" i="14" s="1"/>
  <c r="V36" i="14" s="1"/>
  <c r="G28" i="12"/>
  <c r="L29" i="12"/>
  <c r="V28" i="12"/>
  <c r="S32" i="12"/>
  <c r="T32" i="12" s="1"/>
  <c r="U32" i="12" s="1"/>
  <c r="Q29" i="12"/>
  <c r="L34" i="14" l="1"/>
  <c r="K35" i="14"/>
  <c r="T36" i="16"/>
  <c r="U36" i="16" s="1"/>
  <c r="V36" i="16" s="1"/>
  <c r="S37" i="16"/>
  <c r="P35" i="14"/>
  <c r="Q34" i="14"/>
  <c r="T37" i="14"/>
  <c r="U37" i="14" s="1"/>
  <c r="V37" i="14" s="1"/>
  <c r="S38" i="14"/>
  <c r="G36" i="14"/>
  <c r="F37" i="14"/>
  <c r="G29" i="12"/>
  <c r="V29" i="12"/>
  <c r="L30" i="12"/>
  <c r="Q30" i="12"/>
  <c r="S33" i="12"/>
  <c r="T33" i="12" s="1"/>
  <c r="U33" i="12" s="1"/>
  <c r="Q35" i="14" l="1"/>
  <c r="P36" i="14"/>
  <c r="S38" i="16"/>
  <c r="T37" i="16"/>
  <c r="U37" i="16" s="1"/>
  <c r="V37" i="16" s="1"/>
  <c r="L35" i="14"/>
  <c r="K36" i="14"/>
  <c r="T38" i="14"/>
  <c r="U38" i="14" s="1"/>
  <c r="V38" i="14" s="1"/>
  <c r="S39" i="14"/>
  <c r="G37" i="14"/>
  <c r="F38" i="14"/>
  <c r="G30" i="12"/>
  <c r="L31" i="12"/>
  <c r="V30" i="12"/>
  <c r="Q31" i="12"/>
  <c r="S34" i="12"/>
  <c r="T34" i="12" s="1"/>
  <c r="U34" i="12" s="1"/>
  <c r="L36" i="14" l="1"/>
  <c r="K37" i="14"/>
  <c r="T38" i="16"/>
  <c r="U38" i="16" s="1"/>
  <c r="V38" i="16" s="1"/>
  <c r="S39" i="16"/>
  <c r="Q36" i="14"/>
  <c r="P37" i="14"/>
  <c r="T39" i="14"/>
  <c r="U39" i="14" s="1"/>
  <c r="V39" i="14" s="1"/>
  <c r="S40" i="14"/>
  <c r="G38" i="14"/>
  <c r="F39" i="14"/>
  <c r="G31" i="12"/>
  <c r="V31" i="12"/>
  <c r="S35" i="12"/>
  <c r="T35" i="12" s="1"/>
  <c r="U35" i="12" s="1"/>
  <c r="Q32" i="12"/>
  <c r="L32" i="12"/>
  <c r="T39" i="16" l="1"/>
  <c r="U39" i="16" s="1"/>
  <c r="V39" i="16" s="1"/>
  <c r="S40" i="16"/>
  <c r="Q37" i="14"/>
  <c r="P38" i="14"/>
  <c r="L37" i="14"/>
  <c r="K38" i="14"/>
  <c r="T40" i="14"/>
  <c r="U40" i="14" s="1"/>
  <c r="V40" i="14" s="1"/>
  <c r="S41" i="14"/>
  <c r="G39" i="14"/>
  <c r="F40" i="14"/>
  <c r="G32" i="12"/>
  <c r="V32" i="12"/>
  <c r="Q33" i="12"/>
  <c r="L33" i="12"/>
  <c r="S36" i="12"/>
  <c r="T36" i="12" s="1"/>
  <c r="U36" i="12" s="1"/>
  <c r="Q38" i="14" l="1"/>
  <c r="P39" i="14"/>
  <c r="S41" i="16"/>
  <c r="T40" i="16"/>
  <c r="U40" i="16" s="1"/>
  <c r="V40" i="16" s="1"/>
  <c r="L38" i="14"/>
  <c r="K39" i="14"/>
  <c r="S42" i="14"/>
  <c r="T41" i="14"/>
  <c r="U41" i="14" s="1"/>
  <c r="V41" i="14" s="1"/>
  <c r="G40" i="14"/>
  <c r="F41" i="14"/>
  <c r="G33" i="12"/>
  <c r="V33" i="12"/>
  <c r="S37" i="12"/>
  <c r="T37" i="12" s="1"/>
  <c r="U37" i="12" s="1"/>
  <c r="Q34" i="12"/>
  <c r="L34" i="12"/>
  <c r="L39" i="14" l="1"/>
  <c r="K40" i="14"/>
  <c r="Q39" i="14"/>
  <c r="P40" i="14"/>
  <c r="T41" i="16"/>
  <c r="U41" i="16" s="1"/>
  <c r="V41" i="16" s="1"/>
  <c r="S42" i="16"/>
  <c r="S43" i="14"/>
  <c r="T42" i="14"/>
  <c r="U42" i="14" s="1"/>
  <c r="V42" i="14" s="1"/>
  <c r="G41" i="14"/>
  <c r="F42" i="14"/>
  <c r="G34" i="12"/>
  <c r="V34" i="12"/>
  <c r="L35" i="12"/>
  <c r="Q35" i="12"/>
  <c r="S38" i="12"/>
  <c r="T38" i="12" s="1"/>
  <c r="U38" i="12" s="1"/>
  <c r="T42" i="16" l="1"/>
  <c r="U42" i="16" s="1"/>
  <c r="V42" i="16" s="1"/>
  <c r="S43" i="16"/>
  <c r="Q40" i="14"/>
  <c r="P41" i="14"/>
  <c r="K41" i="14"/>
  <c r="L40" i="14"/>
  <c r="G42" i="14"/>
  <c r="F43" i="14"/>
  <c r="T43" i="14"/>
  <c r="U43" i="14" s="1"/>
  <c r="V43" i="14" s="1"/>
  <c r="S44" i="14"/>
  <c r="G35" i="12"/>
  <c r="L36" i="12"/>
  <c r="V35" i="12"/>
  <c r="Q36" i="12"/>
  <c r="S39" i="12"/>
  <c r="T39" i="12" s="1"/>
  <c r="U39" i="12" s="1"/>
  <c r="K42" i="14" l="1"/>
  <c r="L41" i="14"/>
  <c r="Q41" i="14"/>
  <c r="P42" i="14"/>
  <c r="S44" i="16"/>
  <c r="T43" i="16"/>
  <c r="U43" i="16" s="1"/>
  <c r="V43" i="16" s="1"/>
  <c r="G43" i="14"/>
  <c r="F44" i="14"/>
  <c r="T44" i="14"/>
  <c r="U44" i="14" s="1"/>
  <c r="V44" i="14" s="1"/>
  <c r="S45" i="14"/>
  <c r="G36" i="12"/>
  <c r="V36" i="12"/>
  <c r="L37" i="12"/>
  <c r="Q37" i="12"/>
  <c r="S40" i="12"/>
  <c r="T40" i="12" s="1"/>
  <c r="U40" i="12" s="1"/>
  <c r="L42" i="14" l="1"/>
  <c r="K43" i="14"/>
  <c r="T44" i="16"/>
  <c r="U44" i="16" s="1"/>
  <c r="V44" i="16" s="1"/>
  <c r="S45" i="16"/>
  <c r="Q42" i="14"/>
  <c r="P43" i="14"/>
  <c r="T45" i="14"/>
  <c r="U45" i="14" s="1"/>
  <c r="V45" i="14" s="1"/>
  <c r="S46" i="14"/>
  <c r="G44" i="14"/>
  <c r="F45" i="14"/>
  <c r="G37" i="12"/>
  <c r="V37" i="12"/>
  <c r="Q38" i="12"/>
  <c r="S41" i="12"/>
  <c r="T41" i="12" s="1"/>
  <c r="U41" i="12" s="1"/>
  <c r="L38" i="12"/>
  <c r="T45" i="16" l="1"/>
  <c r="U45" i="16" s="1"/>
  <c r="V45" i="16" s="1"/>
  <c r="S46" i="16"/>
  <c r="L43" i="14"/>
  <c r="K44" i="14"/>
  <c r="Q43" i="14"/>
  <c r="P44" i="14"/>
  <c r="T46" i="14"/>
  <c r="U46" i="14" s="1"/>
  <c r="V46" i="14" s="1"/>
  <c r="S47" i="14"/>
  <c r="G45" i="14"/>
  <c r="F46" i="14"/>
  <c r="G38" i="12"/>
  <c r="L39" i="12"/>
  <c r="V38" i="12"/>
  <c r="Q39" i="12"/>
  <c r="S42" i="12"/>
  <c r="T42" i="12" s="1"/>
  <c r="U42" i="12" s="1"/>
  <c r="K45" i="14" l="1"/>
  <c r="L44" i="14"/>
  <c r="P45" i="14"/>
  <c r="Q44" i="14"/>
  <c r="S47" i="16"/>
  <c r="T46" i="16"/>
  <c r="U46" i="16" s="1"/>
  <c r="V46" i="16" s="1"/>
  <c r="S48" i="14"/>
  <c r="T47" i="14"/>
  <c r="U47" i="14" s="1"/>
  <c r="V47" i="14" s="1"/>
  <c r="G46" i="14"/>
  <c r="F47" i="14"/>
  <c r="G39" i="12"/>
  <c r="V39" i="12"/>
  <c r="S43" i="12"/>
  <c r="T43" i="12" s="1"/>
  <c r="U43" i="12" s="1"/>
  <c r="L40" i="12"/>
  <c r="Q40" i="12"/>
  <c r="T47" i="16" l="1"/>
  <c r="U47" i="16" s="1"/>
  <c r="V47" i="16" s="1"/>
  <c r="S48" i="16"/>
  <c r="Q45" i="14"/>
  <c r="P46" i="14"/>
  <c r="L45" i="14"/>
  <c r="K46" i="14"/>
  <c r="G47" i="14"/>
  <c r="F48" i="14"/>
  <c r="S49" i="14"/>
  <c r="T48" i="14"/>
  <c r="U48" i="14" s="1"/>
  <c r="V48" i="14" s="1"/>
  <c r="G40" i="12"/>
  <c r="V40" i="12"/>
  <c r="Q41" i="12"/>
  <c r="L41" i="12"/>
  <c r="S44" i="12"/>
  <c r="T44" i="12" s="1"/>
  <c r="U44" i="12" s="1"/>
  <c r="Q46" i="14" l="1"/>
  <c r="P47" i="14"/>
  <c r="L46" i="14"/>
  <c r="K47" i="14"/>
  <c r="T48" i="16"/>
  <c r="U48" i="16" s="1"/>
  <c r="V48" i="16" s="1"/>
  <c r="S49" i="16"/>
  <c r="G48" i="14"/>
  <c r="F49" i="14"/>
  <c r="T49" i="14"/>
  <c r="U49" i="14" s="1"/>
  <c r="V49" i="14" s="1"/>
  <c r="S50" i="14"/>
  <c r="G41" i="12"/>
  <c r="V41" i="12"/>
  <c r="S45" i="12"/>
  <c r="T45" i="12" s="1"/>
  <c r="U45" i="12" s="1"/>
  <c r="Q42" i="12"/>
  <c r="L42" i="12"/>
  <c r="S50" i="16" l="1"/>
  <c r="T49" i="16"/>
  <c r="U49" i="16" s="1"/>
  <c r="V49" i="16" s="1"/>
  <c r="L47" i="14"/>
  <c r="K48" i="14"/>
  <c r="Q47" i="14"/>
  <c r="P48" i="14"/>
  <c r="G49" i="14"/>
  <c r="F50" i="14"/>
  <c r="T50" i="14"/>
  <c r="U50" i="14" s="1"/>
  <c r="V50" i="14" s="1"/>
  <c r="S51" i="14"/>
  <c r="G42" i="12"/>
  <c r="V42" i="12"/>
  <c r="Q43" i="12"/>
  <c r="L43" i="12"/>
  <c r="S46" i="12"/>
  <c r="T46" i="12" s="1"/>
  <c r="U46" i="12" s="1"/>
  <c r="P49" i="14" l="1"/>
  <c r="Q48" i="14"/>
  <c r="L48" i="14"/>
  <c r="K49" i="14"/>
  <c r="T50" i="16"/>
  <c r="U50" i="16" s="1"/>
  <c r="V50" i="16" s="1"/>
  <c r="S51" i="16"/>
  <c r="G50" i="14"/>
  <c r="F51" i="14"/>
  <c r="T51" i="14"/>
  <c r="U51" i="14" s="1"/>
  <c r="V51" i="14" s="1"/>
  <c r="S52" i="14"/>
  <c r="G43" i="12"/>
  <c r="V43" i="12"/>
  <c r="Q44" i="12"/>
  <c r="S47" i="12"/>
  <c r="T47" i="12" s="1"/>
  <c r="U47" i="12" s="1"/>
  <c r="L44" i="12"/>
  <c r="T51" i="16" l="1"/>
  <c r="U51" i="16" s="1"/>
  <c r="V51" i="16" s="1"/>
  <c r="S52" i="16"/>
  <c r="L49" i="14"/>
  <c r="K50" i="14"/>
  <c r="P50" i="14"/>
  <c r="Q49" i="14"/>
  <c r="G51" i="14"/>
  <c r="F52" i="14"/>
  <c r="T52" i="14"/>
  <c r="U52" i="14" s="1"/>
  <c r="V52" i="14" s="1"/>
  <c r="S53" i="14"/>
  <c r="G44" i="12"/>
  <c r="V44" i="12"/>
  <c r="Q45" i="12"/>
  <c r="L45" i="12"/>
  <c r="S48" i="12"/>
  <c r="T48" i="12" s="1"/>
  <c r="U48" i="12" s="1"/>
  <c r="Q50" i="14" l="1"/>
  <c r="P51" i="14"/>
  <c r="K51" i="14"/>
  <c r="L50" i="14"/>
  <c r="S53" i="16"/>
  <c r="T52" i="16"/>
  <c r="U52" i="16" s="1"/>
  <c r="V52" i="16" s="1"/>
  <c r="S54" i="14"/>
  <c r="T53" i="14"/>
  <c r="U53" i="14" s="1"/>
  <c r="V53" i="14" s="1"/>
  <c r="G52" i="14"/>
  <c r="F53" i="14"/>
  <c r="G45" i="12"/>
  <c r="V45" i="12"/>
  <c r="Q46" i="12"/>
  <c r="S49" i="12"/>
  <c r="T49" i="12" s="1"/>
  <c r="U49" i="12" s="1"/>
  <c r="L46" i="12"/>
  <c r="T53" i="16" l="1"/>
  <c r="U53" i="16" s="1"/>
  <c r="V53" i="16" s="1"/>
  <c r="S54" i="16"/>
  <c r="L51" i="14"/>
  <c r="K52" i="14"/>
  <c r="Q51" i="14"/>
  <c r="P52" i="14"/>
  <c r="G53" i="14"/>
  <c r="F54" i="14"/>
  <c r="S55" i="14"/>
  <c r="T54" i="14"/>
  <c r="U54" i="14" s="1"/>
  <c r="V54" i="14" s="1"/>
  <c r="G46" i="12"/>
  <c r="V46" i="12"/>
  <c r="Q47" i="12"/>
  <c r="S50" i="12"/>
  <c r="T50" i="12" s="1"/>
  <c r="U50" i="12" s="1"/>
  <c r="L47" i="12"/>
  <c r="Q52" i="14" l="1"/>
  <c r="P53" i="14"/>
  <c r="K53" i="14"/>
  <c r="L52" i="14"/>
  <c r="T54" i="16"/>
  <c r="U54" i="16" s="1"/>
  <c r="V54" i="16" s="1"/>
  <c r="S55" i="16"/>
  <c r="G54" i="14"/>
  <c r="F55" i="14"/>
  <c r="T55" i="14"/>
  <c r="U55" i="14" s="1"/>
  <c r="V55" i="14" s="1"/>
  <c r="S56" i="14"/>
  <c r="G47" i="12"/>
  <c r="L48" i="12"/>
  <c r="V47" i="12"/>
  <c r="S51" i="12"/>
  <c r="T51" i="12" s="1"/>
  <c r="U51" i="12" s="1"/>
  <c r="Q48" i="12"/>
  <c r="L53" i="14" l="1"/>
  <c r="K54" i="14"/>
  <c r="S56" i="16"/>
  <c r="T55" i="16"/>
  <c r="U55" i="16" s="1"/>
  <c r="V55" i="16" s="1"/>
  <c r="Q53" i="14"/>
  <c r="P54" i="14"/>
  <c r="G55" i="14"/>
  <c r="F56" i="14"/>
  <c r="T56" i="14"/>
  <c r="U56" i="14" s="1"/>
  <c r="V56" i="14" s="1"/>
  <c r="S57" i="14"/>
  <c r="G48" i="12"/>
  <c r="V48" i="12"/>
  <c r="L49" i="12"/>
  <c r="Q49" i="12"/>
  <c r="S52" i="12"/>
  <c r="T52" i="12" s="1"/>
  <c r="U52" i="12" s="1"/>
  <c r="Q54" i="14" l="1"/>
  <c r="P55" i="14"/>
  <c r="T56" i="16"/>
  <c r="U56" i="16" s="1"/>
  <c r="V56" i="16" s="1"/>
  <c r="S57" i="16"/>
  <c r="L54" i="14"/>
  <c r="K55" i="14"/>
  <c r="G56" i="14"/>
  <c r="F57" i="14"/>
  <c r="T57" i="14"/>
  <c r="U57" i="14" s="1"/>
  <c r="V57" i="14" s="1"/>
  <c r="S58" i="14"/>
  <c r="G49" i="12"/>
  <c r="V49" i="12"/>
  <c r="Q50" i="12"/>
  <c r="S53" i="12"/>
  <c r="T53" i="12" s="1"/>
  <c r="U53" i="12" s="1"/>
  <c r="L50" i="12"/>
  <c r="S58" i="16" l="1"/>
  <c r="T57" i="16"/>
  <c r="U57" i="16" s="1"/>
  <c r="V57" i="16" s="1"/>
  <c r="L55" i="14"/>
  <c r="K56" i="14"/>
  <c r="Q55" i="14"/>
  <c r="P56" i="14"/>
  <c r="T58" i="14"/>
  <c r="U58" i="14" s="1"/>
  <c r="V58" i="14" s="1"/>
  <c r="S59" i="14"/>
  <c r="G57" i="14"/>
  <c r="F58" i="14"/>
  <c r="G50" i="12"/>
  <c r="V50" i="12"/>
  <c r="S54" i="12"/>
  <c r="T54" i="12" s="1"/>
  <c r="U54" i="12" s="1"/>
  <c r="L51" i="12"/>
  <c r="Q51" i="12"/>
  <c r="S59" i="16" l="1"/>
  <c r="T58" i="16"/>
  <c r="U58" i="16" s="1"/>
  <c r="V58" i="16" s="1"/>
  <c r="Q56" i="14"/>
  <c r="P57" i="14"/>
  <c r="L56" i="14"/>
  <c r="K57" i="14"/>
  <c r="G58" i="14"/>
  <c r="F59" i="14"/>
  <c r="S60" i="14"/>
  <c r="T59" i="14"/>
  <c r="U59" i="14" s="1"/>
  <c r="V59" i="14" s="1"/>
  <c r="G51" i="12"/>
  <c r="V51" i="12"/>
  <c r="Q52" i="12"/>
  <c r="S55" i="12"/>
  <c r="T55" i="12" s="1"/>
  <c r="U55" i="12" s="1"/>
  <c r="L52" i="12"/>
  <c r="L57" i="14" l="1"/>
  <c r="K58" i="14"/>
  <c r="Q57" i="14"/>
  <c r="P58" i="14"/>
  <c r="S60" i="16"/>
  <c r="T59" i="16"/>
  <c r="U59" i="16" s="1"/>
  <c r="V59" i="16" s="1"/>
  <c r="G59" i="14"/>
  <c r="F60" i="14"/>
  <c r="S61" i="14"/>
  <c r="T60" i="14"/>
  <c r="U60" i="14" s="1"/>
  <c r="V60" i="14" s="1"/>
  <c r="G52" i="12"/>
  <c r="V52" i="12"/>
  <c r="S56" i="12"/>
  <c r="T56" i="12" s="1"/>
  <c r="U56" i="12" s="1"/>
  <c r="L53" i="12"/>
  <c r="Q53" i="12"/>
  <c r="T60" i="16" l="1"/>
  <c r="U60" i="16" s="1"/>
  <c r="V60" i="16" s="1"/>
  <c r="S61" i="16"/>
  <c r="Q58" i="14"/>
  <c r="P59" i="14"/>
  <c r="L58" i="14"/>
  <c r="K59" i="14"/>
  <c r="G60" i="14"/>
  <c r="F61" i="14"/>
  <c r="T61" i="14"/>
  <c r="U61" i="14" s="1"/>
  <c r="V61" i="14" s="1"/>
  <c r="S62" i="14"/>
  <c r="G53" i="12"/>
  <c r="V53" i="12"/>
  <c r="L54" i="12"/>
  <c r="S57" i="12"/>
  <c r="T57" i="12" s="1"/>
  <c r="U57" i="12" s="1"/>
  <c r="Q54" i="12"/>
  <c r="L59" i="14" l="1"/>
  <c r="K60" i="14"/>
  <c r="Q59" i="14"/>
  <c r="P60" i="14"/>
  <c r="T61" i="16"/>
  <c r="U61" i="16" s="1"/>
  <c r="V61" i="16" s="1"/>
  <c r="S62" i="16"/>
  <c r="G61" i="14"/>
  <c r="F62" i="14"/>
  <c r="T62" i="14"/>
  <c r="U62" i="14" s="1"/>
  <c r="V62" i="14" s="1"/>
  <c r="S63" i="14"/>
  <c r="G54" i="12"/>
  <c r="V54" i="12"/>
  <c r="Q55" i="12"/>
  <c r="S58" i="12"/>
  <c r="T58" i="12" s="1"/>
  <c r="U58" i="12" s="1"/>
  <c r="AF8" i="12" s="1"/>
  <c r="L55" i="12"/>
  <c r="AF11" i="12" l="1"/>
  <c r="AF9" i="12"/>
  <c r="P61" i="14"/>
  <c r="Q60" i="14"/>
  <c r="L60" i="14"/>
  <c r="K61" i="14"/>
  <c r="T62" i="16"/>
  <c r="U62" i="16" s="1"/>
  <c r="V62" i="16" s="1"/>
  <c r="S63" i="16"/>
  <c r="S64" i="14"/>
  <c r="T63" i="14"/>
  <c r="U63" i="14" s="1"/>
  <c r="V63" i="14" s="1"/>
  <c r="G62" i="14"/>
  <c r="F63" i="14"/>
  <c r="G55" i="12"/>
  <c r="V55" i="12"/>
  <c r="S59" i="12"/>
  <c r="T59" i="12" s="1"/>
  <c r="U59" i="12" s="1"/>
  <c r="Q56" i="12"/>
  <c r="L56" i="12"/>
  <c r="L61" i="14" l="1"/>
  <c r="K62" i="14"/>
  <c r="T63" i="16"/>
  <c r="U63" i="16" s="1"/>
  <c r="V63" i="16" s="1"/>
  <c r="S64" i="16"/>
  <c r="Q61" i="14"/>
  <c r="P62" i="14"/>
  <c r="G63" i="14"/>
  <c r="F64" i="14"/>
  <c r="S65" i="14"/>
  <c r="T64" i="14"/>
  <c r="U64" i="14" s="1"/>
  <c r="V64" i="14" s="1"/>
  <c r="G56" i="12"/>
  <c r="V56" i="12"/>
  <c r="Q57" i="12"/>
  <c r="L57" i="12"/>
  <c r="S60" i="12"/>
  <c r="T60" i="12" s="1"/>
  <c r="U60" i="12" s="1"/>
  <c r="Q62" i="14" l="1"/>
  <c r="P63" i="14"/>
  <c r="T64" i="16"/>
  <c r="U64" i="16" s="1"/>
  <c r="V64" i="16" s="1"/>
  <c r="S65" i="16"/>
  <c r="L62" i="14"/>
  <c r="K63" i="14"/>
  <c r="G64" i="14"/>
  <c r="F65" i="14"/>
  <c r="T65" i="14"/>
  <c r="U65" i="14" s="1"/>
  <c r="V65" i="14" s="1"/>
  <c r="S66" i="14"/>
  <c r="G57" i="12"/>
  <c r="V57" i="12"/>
  <c r="Q58" i="12"/>
  <c r="S61" i="12"/>
  <c r="T61" i="12" s="1"/>
  <c r="U61" i="12" s="1"/>
  <c r="L58" i="12"/>
  <c r="T65" i="16" l="1"/>
  <c r="U65" i="16" s="1"/>
  <c r="V65" i="16" s="1"/>
  <c r="S66" i="16"/>
  <c r="L63" i="14"/>
  <c r="K64" i="14"/>
  <c r="Q63" i="14"/>
  <c r="P64" i="14"/>
  <c r="G65" i="14"/>
  <c r="F66" i="14"/>
  <c r="T66" i="14"/>
  <c r="U66" i="14" s="1"/>
  <c r="V66" i="14" s="1"/>
  <c r="S67" i="14"/>
  <c r="G58" i="12"/>
  <c r="V58" i="12"/>
  <c r="S62" i="12"/>
  <c r="T62" i="12" s="1"/>
  <c r="U62" i="12" s="1"/>
  <c r="L59" i="12"/>
  <c r="Q59" i="12"/>
  <c r="Q64" i="14" l="1"/>
  <c r="P65" i="14"/>
  <c r="L64" i="14"/>
  <c r="K65" i="14"/>
  <c r="T66" i="16"/>
  <c r="U66" i="16" s="1"/>
  <c r="V66" i="16" s="1"/>
  <c r="S67" i="16"/>
  <c r="T67" i="14"/>
  <c r="U67" i="14" s="1"/>
  <c r="V67" i="14" s="1"/>
  <c r="S68" i="14"/>
  <c r="G66" i="14"/>
  <c r="F67" i="14"/>
  <c r="G59" i="12"/>
  <c r="V59" i="12"/>
  <c r="Q60" i="12"/>
  <c r="L60" i="12"/>
  <c r="S63" i="12"/>
  <c r="T63" i="12" s="1"/>
  <c r="U63" i="12" s="1"/>
  <c r="S68" i="16" l="1"/>
  <c r="T67" i="16"/>
  <c r="U67" i="16" s="1"/>
  <c r="V67" i="16" s="1"/>
  <c r="K66" i="14"/>
  <c r="L65" i="14"/>
  <c r="P66" i="14"/>
  <c r="Q65" i="14"/>
  <c r="G67" i="14"/>
  <c r="F68" i="14"/>
  <c r="T68" i="14"/>
  <c r="U68" i="14" s="1"/>
  <c r="V68" i="14" s="1"/>
  <c r="S69" i="14"/>
  <c r="G60" i="12"/>
  <c r="V60" i="12"/>
  <c r="S64" i="12"/>
  <c r="T64" i="12" s="1"/>
  <c r="U64" i="12" s="1"/>
  <c r="L61" i="12"/>
  <c r="Q61" i="12"/>
  <c r="T68" i="16" l="1"/>
  <c r="U68" i="16" s="1"/>
  <c r="V68" i="16" s="1"/>
  <c r="S69" i="16"/>
  <c r="Q66" i="14"/>
  <c r="P67" i="14"/>
  <c r="K67" i="14"/>
  <c r="L66" i="14"/>
  <c r="G68" i="14"/>
  <c r="F69" i="14"/>
  <c r="S70" i="14"/>
  <c r="T69" i="14"/>
  <c r="U69" i="14" s="1"/>
  <c r="V69" i="14" s="1"/>
  <c r="G61" i="12"/>
  <c r="V61" i="12"/>
  <c r="S65" i="12"/>
  <c r="T65" i="12" s="1"/>
  <c r="U65" i="12" s="1"/>
  <c r="Q62" i="12"/>
  <c r="L62" i="12"/>
  <c r="L67" i="14" l="1"/>
  <c r="K68" i="14"/>
  <c r="Q67" i="14"/>
  <c r="P68" i="14"/>
  <c r="S70" i="16"/>
  <c r="T69" i="16"/>
  <c r="U69" i="16" s="1"/>
  <c r="V69" i="16" s="1"/>
  <c r="S71" i="14"/>
  <c r="T70" i="14"/>
  <c r="U70" i="14" s="1"/>
  <c r="V70" i="14" s="1"/>
  <c r="G69" i="14"/>
  <c r="F70" i="14"/>
  <c r="G62" i="12"/>
  <c r="V62" i="12"/>
  <c r="L63" i="12"/>
  <c r="Q63" i="12"/>
  <c r="S66" i="12"/>
  <c r="T66" i="12" s="1"/>
  <c r="U66" i="12" s="1"/>
  <c r="T70" i="16" l="1"/>
  <c r="U70" i="16" s="1"/>
  <c r="V70" i="16" s="1"/>
  <c r="S71" i="16"/>
  <c r="Q68" i="14"/>
  <c r="P69" i="14"/>
  <c r="K69" i="14"/>
  <c r="L68" i="14"/>
  <c r="T71" i="14"/>
  <c r="U71" i="14" s="1"/>
  <c r="V71" i="14" s="1"/>
  <c r="S72" i="14"/>
  <c r="G70" i="14"/>
  <c r="F71" i="14"/>
  <c r="G63" i="12"/>
  <c r="V63" i="12"/>
  <c r="S67" i="12"/>
  <c r="T67" i="12" s="1"/>
  <c r="U67" i="12" s="1"/>
  <c r="Q64" i="12"/>
  <c r="L64" i="12"/>
  <c r="P70" i="14" l="1"/>
  <c r="Q69" i="14"/>
  <c r="L69" i="14"/>
  <c r="K70" i="14"/>
  <c r="S72" i="16"/>
  <c r="T71" i="16"/>
  <c r="U71" i="16" s="1"/>
  <c r="V71" i="16" s="1"/>
  <c r="G71" i="14"/>
  <c r="F72" i="14"/>
  <c r="T72" i="14"/>
  <c r="U72" i="14" s="1"/>
  <c r="V72" i="14" s="1"/>
  <c r="S73" i="14"/>
  <c r="G64" i="12"/>
  <c r="V64" i="12"/>
  <c r="L65" i="12"/>
  <c r="Q65" i="12"/>
  <c r="S68" i="12"/>
  <c r="T68" i="12" s="1"/>
  <c r="U68" i="12" s="1"/>
  <c r="S73" i="16" l="1"/>
  <c r="T72" i="16"/>
  <c r="U72" i="16" s="1"/>
  <c r="V72" i="16" s="1"/>
  <c r="L70" i="14"/>
  <c r="K71" i="14"/>
  <c r="Q70" i="14"/>
  <c r="P71" i="14"/>
  <c r="G72" i="14"/>
  <c r="F73" i="14"/>
  <c r="T73" i="14"/>
  <c r="U73" i="14" s="1"/>
  <c r="V73" i="14" s="1"/>
  <c r="S74" i="14"/>
  <c r="G65" i="12"/>
  <c r="L66" i="12"/>
  <c r="V65" i="12"/>
  <c r="S69" i="12"/>
  <c r="T69" i="12" s="1"/>
  <c r="U69" i="12" s="1"/>
  <c r="Q66" i="12"/>
  <c r="Q71" i="14" l="1"/>
  <c r="P72" i="14"/>
  <c r="L71" i="14"/>
  <c r="K72" i="14"/>
  <c r="T73" i="16"/>
  <c r="U73" i="16" s="1"/>
  <c r="V73" i="16" s="1"/>
  <c r="S74" i="16"/>
  <c r="S75" i="14"/>
  <c r="T74" i="14"/>
  <c r="U74" i="14" s="1"/>
  <c r="V74" i="14" s="1"/>
  <c r="G73" i="14"/>
  <c r="F74" i="14"/>
  <c r="G66" i="12"/>
  <c r="V66" i="12"/>
  <c r="L67" i="12"/>
  <c r="Q67" i="12"/>
  <c r="S70" i="12"/>
  <c r="T70" i="12" s="1"/>
  <c r="U70" i="12" s="1"/>
  <c r="T74" i="16" l="1"/>
  <c r="U74" i="16" s="1"/>
  <c r="V74" i="16" s="1"/>
  <c r="S75" i="16"/>
  <c r="L72" i="14"/>
  <c r="K73" i="14"/>
  <c r="P73" i="14"/>
  <c r="Q72" i="14"/>
  <c r="G74" i="14"/>
  <c r="F75" i="14"/>
  <c r="S76" i="14"/>
  <c r="T75" i="14"/>
  <c r="U75" i="14" s="1"/>
  <c r="V75" i="14" s="1"/>
  <c r="G67" i="12"/>
  <c r="L68" i="12"/>
  <c r="V67" i="12"/>
  <c r="Q68" i="12"/>
  <c r="S71" i="12"/>
  <c r="T71" i="12" s="1"/>
  <c r="U71" i="12" s="1"/>
  <c r="L73" i="14" l="1"/>
  <c r="K74" i="14"/>
  <c r="Q73" i="14"/>
  <c r="P74" i="14"/>
  <c r="T75" i="16"/>
  <c r="U75" i="16" s="1"/>
  <c r="V75" i="16" s="1"/>
  <c r="S76" i="16"/>
  <c r="G75" i="14"/>
  <c r="F76" i="14"/>
  <c r="S77" i="14"/>
  <c r="T76" i="14"/>
  <c r="U76" i="14" s="1"/>
  <c r="V76" i="14" s="1"/>
  <c r="G68" i="12"/>
  <c r="V68" i="12"/>
  <c r="S72" i="12"/>
  <c r="T72" i="12" s="1"/>
  <c r="U72" i="12" s="1"/>
  <c r="L69" i="12"/>
  <c r="Q69" i="12"/>
  <c r="K75" i="14" l="1"/>
  <c r="L74" i="14"/>
  <c r="S77" i="16"/>
  <c r="T76" i="16"/>
  <c r="U76" i="16" s="1"/>
  <c r="V76" i="16" s="1"/>
  <c r="Q74" i="14"/>
  <c r="P75" i="14"/>
  <c r="G76" i="14"/>
  <c r="F77" i="14"/>
  <c r="T77" i="14"/>
  <c r="U77" i="14" s="1"/>
  <c r="V77" i="14" s="1"/>
  <c r="S78" i="14"/>
  <c r="G69" i="12"/>
  <c r="L70" i="12"/>
  <c r="V69" i="12"/>
  <c r="Q70" i="12"/>
  <c r="S73" i="12"/>
  <c r="T73" i="12" s="1"/>
  <c r="U73" i="12" s="1"/>
  <c r="T77" i="16" l="1"/>
  <c r="U77" i="16" s="1"/>
  <c r="V77" i="16" s="1"/>
  <c r="S78" i="16"/>
  <c r="Q75" i="14"/>
  <c r="P76" i="14"/>
  <c r="L75" i="14"/>
  <c r="K76" i="14"/>
  <c r="G77" i="14"/>
  <c r="F78" i="14"/>
  <c r="T78" i="14"/>
  <c r="U78" i="14" s="1"/>
  <c r="V78" i="14" s="1"/>
  <c r="S79" i="14"/>
  <c r="G70" i="12"/>
  <c r="L71" i="12"/>
  <c r="V70" i="12"/>
  <c r="Q71" i="12"/>
  <c r="S74" i="12"/>
  <c r="T74" i="12" s="1"/>
  <c r="U74" i="12" s="1"/>
  <c r="K77" i="14" l="1"/>
  <c r="L76" i="14"/>
  <c r="Q76" i="14"/>
  <c r="P77" i="14"/>
  <c r="S79" i="16"/>
  <c r="T78" i="16"/>
  <c r="U78" i="16" s="1"/>
  <c r="V78" i="16" s="1"/>
  <c r="G78" i="14"/>
  <c r="F79" i="14"/>
  <c r="T79" i="14"/>
  <c r="U79" i="14" s="1"/>
  <c r="V79" i="14" s="1"/>
  <c r="S80" i="14"/>
  <c r="G71" i="12"/>
  <c r="V71" i="12"/>
  <c r="S75" i="12"/>
  <c r="T75" i="12" s="1"/>
  <c r="U75" i="12" s="1"/>
  <c r="Q72" i="12"/>
  <c r="L72" i="12"/>
  <c r="S80" i="16" l="1"/>
  <c r="T79" i="16"/>
  <c r="U79" i="16" s="1"/>
  <c r="V79" i="16" s="1"/>
  <c r="P78" i="14"/>
  <c r="Q77" i="14"/>
  <c r="L77" i="14"/>
  <c r="K78" i="14"/>
  <c r="S81" i="14"/>
  <c r="T80" i="14"/>
  <c r="U80" i="14" s="1"/>
  <c r="V80" i="14" s="1"/>
  <c r="G79" i="14"/>
  <c r="F80" i="14"/>
  <c r="G72" i="12"/>
  <c r="V72" i="12"/>
  <c r="Q73" i="12"/>
  <c r="L73" i="12"/>
  <c r="S76" i="12"/>
  <c r="T76" i="12" s="1"/>
  <c r="U76" i="12" s="1"/>
  <c r="Q78" i="14" l="1"/>
  <c r="P79" i="14"/>
  <c r="K79" i="14"/>
  <c r="L78" i="14"/>
  <c r="T80" i="16"/>
  <c r="U80" i="16" s="1"/>
  <c r="V80" i="16" s="1"/>
  <c r="S81" i="16"/>
  <c r="S82" i="14"/>
  <c r="T81" i="14"/>
  <c r="U81" i="14" s="1"/>
  <c r="V81" i="14" s="1"/>
  <c r="G80" i="14"/>
  <c r="F81" i="14"/>
  <c r="G73" i="12"/>
  <c r="V73" i="12"/>
  <c r="Q74" i="12"/>
  <c r="S77" i="12"/>
  <c r="T77" i="12" s="1"/>
  <c r="U77" i="12" s="1"/>
  <c r="L74" i="12"/>
  <c r="K80" i="14" l="1"/>
  <c r="L79" i="14"/>
  <c r="S82" i="16"/>
  <c r="T81" i="16"/>
  <c r="U81" i="16" s="1"/>
  <c r="V81" i="16" s="1"/>
  <c r="Q79" i="14"/>
  <c r="P80" i="14"/>
  <c r="S83" i="14"/>
  <c r="T82" i="14"/>
  <c r="U82" i="14" s="1"/>
  <c r="V82" i="14" s="1"/>
  <c r="G81" i="14"/>
  <c r="F82" i="14"/>
  <c r="G74" i="12"/>
  <c r="V74" i="12"/>
  <c r="Q75" i="12"/>
  <c r="L75" i="12"/>
  <c r="S78" i="12"/>
  <c r="T78" i="12" s="1"/>
  <c r="U78" i="12" s="1"/>
  <c r="L80" i="14" l="1"/>
  <c r="K81" i="14"/>
  <c r="Q80" i="14"/>
  <c r="P81" i="14"/>
  <c r="S83" i="16"/>
  <c r="T82" i="16"/>
  <c r="U82" i="16" s="1"/>
  <c r="V82" i="16" s="1"/>
  <c r="T83" i="14"/>
  <c r="U83" i="14" s="1"/>
  <c r="V83" i="14" s="1"/>
  <c r="S84" i="14"/>
  <c r="F83" i="14"/>
  <c r="G82" i="14"/>
  <c r="G75" i="12"/>
  <c r="L76" i="12"/>
  <c r="V75" i="12"/>
  <c r="Q76" i="12"/>
  <c r="S79" i="12"/>
  <c r="T79" i="12" s="1"/>
  <c r="U79" i="12" s="1"/>
  <c r="T83" i="16" l="1"/>
  <c r="U83" i="16" s="1"/>
  <c r="V83" i="16" s="1"/>
  <c r="S84" i="16"/>
  <c r="Q81" i="14"/>
  <c r="P82" i="14"/>
  <c r="L81" i="14"/>
  <c r="K82" i="14"/>
  <c r="T84" i="14"/>
  <c r="U84" i="14" s="1"/>
  <c r="V84" i="14" s="1"/>
  <c r="S85" i="14"/>
  <c r="G83" i="14"/>
  <c r="F84" i="14"/>
  <c r="G76" i="12"/>
  <c r="V76" i="12"/>
  <c r="S80" i="12"/>
  <c r="T80" i="12" s="1"/>
  <c r="U80" i="12" s="1"/>
  <c r="Q77" i="12"/>
  <c r="L77" i="12"/>
  <c r="L82" i="14" l="1"/>
  <c r="K83" i="14"/>
  <c r="Q82" i="14"/>
  <c r="P83" i="14"/>
  <c r="T84" i="16"/>
  <c r="U84" i="16" s="1"/>
  <c r="V84" i="16" s="1"/>
  <c r="S85" i="16"/>
  <c r="T85" i="14"/>
  <c r="U85" i="14" s="1"/>
  <c r="V85" i="14" s="1"/>
  <c r="S86" i="14"/>
  <c r="G84" i="14"/>
  <c r="F85" i="14"/>
  <c r="G77" i="12"/>
  <c r="V77" i="12"/>
  <c r="Q78" i="12"/>
  <c r="L78" i="12"/>
  <c r="S81" i="12"/>
  <c r="T81" i="12" s="1"/>
  <c r="U81" i="12" s="1"/>
  <c r="T85" i="16" l="1"/>
  <c r="U85" i="16" s="1"/>
  <c r="V85" i="16" s="1"/>
  <c r="S86" i="16"/>
  <c r="Q83" i="14"/>
  <c r="P84" i="14"/>
  <c r="L83" i="14"/>
  <c r="K84" i="14"/>
  <c r="S87" i="14"/>
  <c r="T86" i="14"/>
  <c r="U86" i="14" s="1"/>
  <c r="V86" i="14" s="1"/>
  <c r="G85" i="14"/>
  <c r="F86" i="14"/>
  <c r="G78" i="12"/>
  <c r="L79" i="12"/>
  <c r="V78" i="12"/>
  <c r="Q79" i="12"/>
  <c r="S82" i="12"/>
  <c r="T82" i="12" s="1"/>
  <c r="U82" i="12" s="1"/>
  <c r="P85" i="14" l="1"/>
  <c r="Q84" i="14"/>
  <c r="L84" i="14"/>
  <c r="K85" i="14"/>
  <c r="T86" i="16"/>
  <c r="U86" i="16" s="1"/>
  <c r="V86" i="16" s="1"/>
  <c r="S87" i="16"/>
  <c r="G86" i="14"/>
  <c r="F87" i="14"/>
  <c r="S88" i="14"/>
  <c r="T87" i="14"/>
  <c r="U87" i="14" s="1"/>
  <c r="V87" i="14" s="1"/>
  <c r="G79" i="12"/>
  <c r="L80" i="12"/>
  <c r="V79" i="12"/>
  <c r="Q80" i="12"/>
  <c r="S83" i="12"/>
  <c r="T83" i="12" s="1"/>
  <c r="U83" i="12" s="1"/>
  <c r="T87" i="16" l="1"/>
  <c r="U87" i="16" s="1"/>
  <c r="V87" i="16" s="1"/>
  <c r="S88" i="16"/>
  <c r="L85" i="14"/>
  <c r="K86" i="14"/>
  <c r="Q85" i="14"/>
  <c r="P86" i="14"/>
  <c r="S89" i="14"/>
  <c r="T88" i="14"/>
  <c r="U88" i="14" s="1"/>
  <c r="V88" i="14" s="1"/>
  <c r="G87" i="14"/>
  <c r="F88" i="14"/>
  <c r="G80" i="12"/>
  <c r="V80" i="12"/>
  <c r="L81" i="12"/>
  <c r="S84" i="12"/>
  <c r="T84" i="12" s="1"/>
  <c r="U84" i="12" s="1"/>
  <c r="Q81" i="12"/>
  <c r="K87" i="14" l="1"/>
  <c r="L86" i="14"/>
  <c r="P87" i="14"/>
  <c r="Q86" i="14"/>
  <c r="T88" i="16"/>
  <c r="U88" i="16" s="1"/>
  <c r="V88" i="16" s="1"/>
  <c r="S89" i="16"/>
  <c r="F89" i="14"/>
  <c r="G88" i="14"/>
  <c r="T89" i="14"/>
  <c r="U89" i="14" s="1"/>
  <c r="V89" i="14" s="1"/>
  <c r="S90" i="14"/>
  <c r="G81" i="12"/>
  <c r="V81" i="12"/>
  <c r="S85" i="12"/>
  <c r="T85" i="12" s="1"/>
  <c r="U85" i="12" s="1"/>
  <c r="L82" i="12"/>
  <c r="Q82" i="12"/>
  <c r="T89" i="16" l="1"/>
  <c r="U89" i="16" s="1"/>
  <c r="V89" i="16" s="1"/>
  <c r="S90" i="16"/>
  <c r="Q87" i="14"/>
  <c r="P88" i="14"/>
  <c r="K88" i="14"/>
  <c r="L87" i="14"/>
  <c r="T90" i="14"/>
  <c r="U90" i="14" s="1"/>
  <c r="V90" i="14" s="1"/>
  <c r="S91" i="14"/>
  <c r="G89" i="14"/>
  <c r="F90" i="14"/>
  <c r="G82" i="12"/>
  <c r="V82" i="12"/>
  <c r="S86" i="12"/>
  <c r="T86" i="12" s="1"/>
  <c r="U86" i="12" s="1"/>
  <c r="L83" i="12"/>
  <c r="Q83" i="12"/>
  <c r="T90" i="16" l="1"/>
  <c r="U90" i="16" s="1"/>
  <c r="V90" i="16" s="1"/>
  <c r="S91" i="16"/>
  <c r="K89" i="14"/>
  <c r="L88" i="14"/>
  <c r="P89" i="14"/>
  <c r="Q88" i="14"/>
  <c r="G90" i="14"/>
  <c r="F91" i="14"/>
  <c r="T91" i="14"/>
  <c r="U91" i="14" s="1"/>
  <c r="V91" i="14" s="1"/>
  <c r="S92" i="14"/>
  <c r="G83" i="12"/>
  <c r="V83" i="12"/>
  <c r="S87" i="12"/>
  <c r="T87" i="12" s="1"/>
  <c r="U87" i="12" s="1"/>
  <c r="Q84" i="12"/>
  <c r="L84" i="12"/>
  <c r="K90" i="14" l="1"/>
  <c r="L89" i="14"/>
  <c r="T91" i="16"/>
  <c r="U91" i="16" s="1"/>
  <c r="V91" i="16" s="1"/>
  <c r="S92" i="16"/>
  <c r="Q89" i="14"/>
  <c r="P90" i="14"/>
  <c r="G91" i="14"/>
  <c r="F92" i="14"/>
  <c r="S93" i="14"/>
  <c r="T92" i="14"/>
  <c r="U92" i="14" s="1"/>
  <c r="V92" i="14" s="1"/>
  <c r="G84" i="12"/>
  <c r="V84" i="12"/>
  <c r="L85" i="12"/>
  <c r="Q85" i="12"/>
  <c r="S88" i="12"/>
  <c r="T88" i="12" s="1"/>
  <c r="U88" i="12" s="1"/>
  <c r="K91" i="14" l="1"/>
  <c r="L90" i="14"/>
  <c r="Q90" i="14"/>
  <c r="P91" i="14"/>
  <c r="T92" i="16"/>
  <c r="U92" i="16" s="1"/>
  <c r="V92" i="16" s="1"/>
  <c r="S93" i="16"/>
  <c r="S94" i="14"/>
  <c r="T93" i="14"/>
  <c r="U93" i="14" s="1"/>
  <c r="V93" i="14" s="1"/>
  <c r="G92" i="14"/>
  <c r="F93" i="14"/>
  <c r="G85" i="12"/>
  <c r="V85" i="12"/>
  <c r="Q86" i="12"/>
  <c r="S89" i="12"/>
  <c r="T89" i="12" s="1"/>
  <c r="U89" i="12" s="1"/>
  <c r="L86" i="12"/>
  <c r="K92" i="14" l="1"/>
  <c r="L91" i="14"/>
  <c r="T93" i="16"/>
  <c r="U93" i="16" s="1"/>
  <c r="V93" i="16" s="1"/>
  <c r="S94" i="16"/>
  <c r="Q91" i="14"/>
  <c r="P92" i="14"/>
  <c r="G93" i="14"/>
  <c r="F94" i="14"/>
  <c r="T94" i="14"/>
  <c r="U94" i="14" s="1"/>
  <c r="V94" i="14" s="1"/>
  <c r="S95" i="14"/>
  <c r="G86" i="12"/>
  <c r="V86" i="12"/>
  <c r="S90" i="12"/>
  <c r="T90" i="12" s="1"/>
  <c r="U90" i="12" s="1"/>
  <c r="Q87" i="12"/>
  <c r="L87" i="12"/>
  <c r="L92" i="14" l="1"/>
  <c r="K93" i="14"/>
  <c r="Q92" i="14"/>
  <c r="P93" i="14"/>
  <c r="S95" i="16"/>
  <c r="T94" i="16"/>
  <c r="U94" i="16" s="1"/>
  <c r="V94" i="16" s="1"/>
  <c r="G94" i="14"/>
  <c r="F95" i="14"/>
  <c r="T95" i="14"/>
  <c r="U95" i="14" s="1"/>
  <c r="V95" i="14" s="1"/>
  <c r="S96" i="14"/>
  <c r="G87" i="12"/>
  <c r="L88" i="12"/>
  <c r="V87" i="12"/>
  <c r="S91" i="12"/>
  <c r="T91" i="12" s="1"/>
  <c r="U91" i="12" s="1"/>
  <c r="Q88" i="12"/>
  <c r="T95" i="16" l="1"/>
  <c r="U95" i="16" s="1"/>
  <c r="V95" i="16" s="1"/>
  <c r="S96" i="16"/>
  <c r="Q93" i="14"/>
  <c r="P94" i="14"/>
  <c r="L93" i="14"/>
  <c r="K94" i="14"/>
  <c r="T96" i="14"/>
  <c r="U96" i="14" s="1"/>
  <c r="V96" i="14" s="1"/>
  <c r="S97" i="14"/>
  <c r="G95" i="14"/>
  <c r="F96" i="14"/>
  <c r="G88" i="12"/>
  <c r="V88" i="12"/>
  <c r="S92" i="12"/>
  <c r="T92" i="12" s="1"/>
  <c r="U92" i="12" s="1"/>
  <c r="L89" i="12"/>
  <c r="Q89" i="12"/>
  <c r="L94" i="14" l="1"/>
  <c r="K95" i="14"/>
  <c r="P95" i="14"/>
  <c r="Q94" i="14"/>
  <c r="S97" i="16"/>
  <c r="T96" i="16"/>
  <c r="U96" i="16" s="1"/>
  <c r="V96" i="16" s="1"/>
  <c r="G96" i="14"/>
  <c r="F97" i="14"/>
  <c r="T97" i="14"/>
  <c r="U97" i="14" s="1"/>
  <c r="V97" i="14" s="1"/>
  <c r="S98" i="14"/>
  <c r="G89" i="12"/>
  <c r="V89" i="12"/>
  <c r="S93" i="12"/>
  <c r="T93" i="12" s="1"/>
  <c r="U93" i="12" s="1"/>
  <c r="Q90" i="12"/>
  <c r="L90" i="12"/>
  <c r="Q95" i="14" l="1"/>
  <c r="P96" i="14"/>
  <c r="L95" i="14"/>
  <c r="K96" i="14"/>
  <c r="S98" i="16"/>
  <c r="T97" i="16"/>
  <c r="U97" i="16" s="1"/>
  <c r="V97" i="16" s="1"/>
  <c r="G97" i="14"/>
  <c r="F98" i="14"/>
  <c r="S99" i="14"/>
  <c r="T98" i="14"/>
  <c r="U98" i="14" s="1"/>
  <c r="V98" i="14" s="1"/>
  <c r="G90" i="12"/>
  <c r="L91" i="12"/>
  <c r="V90" i="12"/>
  <c r="Q91" i="12"/>
  <c r="S94" i="12"/>
  <c r="T94" i="12" s="1"/>
  <c r="U94" i="12" s="1"/>
  <c r="L96" i="14" l="1"/>
  <c r="K97" i="14"/>
  <c r="P97" i="14"/>
  <c r="Q96" i="14"/>
  <c r="T98" i="16"/>
  <c r="U98" i="16" s="1"/>
  <c r="V98" i="16" s="1"/>
  <c r="S99" i="16"/>
  <c r="S100" i="14"/>
  <c r="T99" i="14"/>
  <c r="U99" i="14" s="1"/>
  <c r="V99" i="14" s="1"/>
  <c r="G98" i="14"/>
  <c r="F99" i="14"/>
  <c r="G91" i="12"/>
  <c r="L92" i="12"/>
  <c r="V91" i="12"/>
  <c r="S95" i="12"/>
  <c r="T95" i="12" s="1"/>
  <c r="U95" i="12" s="1"/>
  <c r="Q92" i="12"/>
  <c r="T99" i="16" l="1"/>
  <c r="U99" i="16" s="1"/>
  <c r="V99" i="16" s="1"/>
  <c r="S100" i="16"/>
  <c r="Q97" i="14"/>
  <c r="P98" i="14"/>
  <c r="L97" i="14"/>
  <c r="K98" i="14"/>
  <c r="G99" i="14"/>
  <c r="F100" i="14"/>
  <c r="T100" i="14"/>
  <c r="U100" i="14" s="1"/>
  <c r="V100" i="14" s="1"/>
  <c r="S101" i="14"/>
  <c r="G92" i="12"/>
  <c r="V92" i="12"/>
  <c r="Q93" i="12"/>
  <c r="L93" i="12"/>
  <c r="S96" i="12"/>
  <c r="T96" i="12" s="1"/>
  <c r="U96" i="12" s="1"/>
  <c r="Q98" i="14" l="1"/>
  <c r="P99" i="14"/>
  <c r="L98" i="14"/>
  <c r="K99" i="14"/>
  <c r="S101" i="16"/>
  <c r="T100" i="16"/>
  <c r="U100" i="16" s="1"/>
  <c r="V100" i="16" s="1"/>
  <c r="T101" i="14"/>
  <c r="U101" i="14" s="1"/>
  <c r="V101" i="14" s="1"/>
  <c r="S102" i="14"/>
  <c r="G100" i="14"/>
  <c r="F101" i="14"/>
  <c r="G93" i="12"/>
  <c r="L94" i="12"/>
  <c r="V93" i="12"/>
  <c r="Q94" i="12"/>
  <c r="S97" i="12"/>
  <c r="T97" i="12" s="1"/>
  <c r="U97" i="12" s="1"/>
  <c r="S102" i="16" l="1"/>
  <c r="T101" i="16"/>
  <c r="U101" i="16" s="1"/>
  <c r="V101" i="16" s="1"/>
  <c r="L99" i="14"/>
  <c r="K100" i="14"/>
  <c r="Q99" i="14"/>
  <c r="P100" i="14"/>
  <c r="T102" i="14"/>
  <c r="U102" i="14" s="1"/>
  <c r="V102" i="14" s="1"/>
  <c r="S103" i="14"/>
  <c r="G101" i="14"/>
  <c r="F102" i="14"/>
  <c r="G94" i="12"/>
  <c r="L95" i="12"/>
  <c r="V94" i="12"/>
  <c r="Q95" i="12"/>
  <c r="S98" i="12"/>
  <c r="T98" i="12" s="1"/>
  <c r="U98" i="12" s="1"/>
  <c r="T102" i="16" l="1"/>
  <c r="U102" i="16" s="1"/>
  <c r="V102" i="16" s="1"/>
  <c r="S103" i="16"/>
  <c r="Q100" i="14"/>
  <c r="P101" i="14"/>
  <c r="K101" i="14"/>
  <c r="L100" i="14"/>
  <c r="G102" i="14"/>
  <c r="F103" i="14"/>
  <c r="T103" i="14"/>
  <c r="U103" i="14" s="1"/>
  <c r="V103" i="14" s="1"/>
  <c r="S104" i="14"/>
  <c r="G95" i="12"/>
  <c r="L96" i="12"/>
  <c r="V95" i="12"/>
  <c r="Q96" i="12"/>
  <c r="S99" i="12"/>
  <c r="T99" i="12" s="1"/>
  <c r="U99" i="12" s="1"/>
  <c r="L101" i="14" l="1"/>
  <c r="K102" i="14"/>
  <c r="Q101" i="14"/>
  <c r="P102" i="14"/>
  <c r="T103" i="16"/>
  <c r="U103" i="16" s="1"/>
  <c r="V103" i="16" s="1"/>
  <c r="S104" i="16"/>
  <c r="S105" i="14"/>
  <c r="T104" i="14"/>
  <c r="U104" i="14" s="1"/>
  <c r="V104" i="14" s="1"/>
  <c r="G103" i="14"/>
  <c r="F104" i="14"/>
  <c r="G96" i="12"/>
  <c r="L97" i="12"/>
  <c r="V96" i="12"/>
  <c r="S100" i="12"/>
  <c r="T100" i="12" s="1"/>
  <c r="U100" i="12" s="1"/>
  <c r="Q97" i="12"/>
  <c r="K103" i="14" l="1"/>
  <c r="L102" i="14"/>
  <c r="P103" i="14"/>
  <c r="Q102" i="14"/>
  <c r="S105" i="16"/>
  <c r="T104" i="16"/>
  <c r="U104" i="16" s="1"/>
  <c r="V104" i="16" s="1"/>
  <c r="G104" i="14"/>
  <c r="F105" i="14"/>
  <c r="S106" i="14"/>
  <c r="T105" i="14"/>
  <c r="U105" i="14" s="1"/>
  <c r="V105" i="14" s="1"/>
  <c r="G97" i="12"/>
  <c r="V97" i="12"/>
  <c r="Q98" i="12"/>
  <c r="S101" i="12"/>
  <c r="T101" i="12" s="1"/>
  <c r="U101" i="12" s="1"/>
  <c r="L98" i="12"/>
  <c r="T105" i="16" l="1"/>
  <c r="U105" i="16" s="1"/>
  <c r="V105" i="16" s="1"/>
  <c r="S106" i="16"/>
  <c r="P104" i="14"/>
  <c r="Q103" i="14"/>
  <c r="L103" i="14"/>
  <c r="K104" i="14"/>
  <c r="G105" i="14"/>
  <c r="F106" i="14"/>
  <c r="T106" i="14"/>
  <c r="U106" i="14" s="1"/>
  <c r="V106" i="14" s="1"/>
  <c r="S107" i="14"/>
  <c r="G98" i="12"/>
  <c r="V98" i="12"/>
  <c r="Q99" i="12"/>
  <c r="S102" i="12"/>
  <c r="T102" i="12" s="1"/>
  <c r="U102" i="12" s="1"/>
  <c r="L99" i="12"/>
  <c r="Q104" i="14" l="1"/>
  <c r="P105" i="14"/>
  <c r="L104" i="14"/>
  <c r="K105" i="14"/>
  <c r="T106" i="16"/>
  <c r="U106" i="16" s="1"/>
  <c r="V106" i="16" s="1"/>
  <c r="S107" i="16"/>
  <c r="G106" i="14"/>
  <c r="F107" i="14"/>
  <c r="T107" i="14"/>
  <c r="U107" i="14" s="1"/>
  <c r="V107" i="14" s="1"/>
  <c r="S108" i="14"/>
  <c r="G99" i="12"/>
  <c r="V99" i="12"/>
  <c r="S103" i="12"/>
  <c r="T103" i="12" s="1"/>
  <c r="U103" i="12" s="1"/>
  <c r="Q100" i="12"/>
  <c r="L100" i="12"/>
  <c r="L105" i="14" l="1"/>
  <c r="K106" i="14"/>
  <c r="Q105" i="14"/>
  <c r="P106" i="14"/>
  <c r="T107" i="16"/>
  <c r="U107" i="16" s="1"/>
  <c r="V107" i="16" s="1"/>
  <c r="S108" i="16"/>
  <c r="G107" i="14"/>
  <c r="F108" i="14"/>
  <c r="T108" i="14"/>
  <c r="U108" i="14" s="1"/>
  <c r="V108" i="14" s="1"/>
  <c r="S109" i="14"/>
  <c r="G100" i="12"/>
  <c r="V100" i="12"/>
  <c r="L101" i="12"/>
  <c r="Q101" i="12"/>
  <c r="S104" i="12"/>
  <c r="T104" i="12" s="1"/>
  <c r="U104" i="12" s="1"/>
  <c r="Q106" i="14" l="1"/>
  <c r="P107" i="14"/>
  <c r="T108" i="16"/>
  <c r="U108" i="16" s="1"/>
  <c r="V108" i="16" s="1"/>
  <c r="S109" i="16"/>
  <c r="L106" i="14"/>
  <c r="K107" i="14"/>
  <c r="T109" i="14"/>
  <c r="U109" i="14" s="1"/>
  <c r="V109" i="14" s="1"/>
  <c r="S110" i="14"/>
  <c r="G108" i="14"/>
  <c r="F109" i="14"/>
  <c r="G101" i="12"/>
  <c r="V101" i="12"/>
  <c r="Q102" i="12"/>
  <c r="L102" i="12"/>
  <c r="S105" i="12"/>
  <c r="T105" i="12" s="1"/>
  <c r="U105" i="12" s="1"/>
  <c r="T109" i="16" l="1"/>
  <c r="U109" i="16" s="1"/>
  <c r="V109" i="16" s="1"/>
  <c r="S110" i="16"/>
  <c r="L107" i="14"/>
  <c r="K108" i="14"/>
  <c r="Q107" i="14"/>
  <c r="P108" i="14"/>
  <c r="S111" i="14"/>
  <c r="T110" i="14"/>
  <c r="U110" i="14" s="1"/>
  <c r="V110" i="14" s="1"/>
  <c r="G109" i="14"/>
  <c r="F110" i="14"/>
  <c r="G102" i="12"/>
  <c r="V102" i="12"/>
  <c r="S106" i="12"/>
  <c r="T106" i="12" s="1"/>
  <c r="U106" i="12" s="1"/>
  <c r="Q103" i="12"/>
  <c r="L103" i="12"/>
  <c r="L108" i="14" l="1"/>
  <c r="K109" i="14"/>
  <c r="Q108" i="14"/>
  <c r="P109" i="14"/>
  <c r="T110" i="16"/>
  <c r="U110" i="16" s="1"/>
  <c r="V110" i="16" s="1"/>
  <c r="S111" i="16"/>
  <c r="G110" i="14"/>
  <c r="F111" i="14"/>
  <c r="S112" i="14"/>
  <c r="T111" i="14"/>
  <c r="U111" i="14" s="1"/>
  <c r="V111" i="14" s="1"/>
  <c r="G103" i="12"/>
  <c r="V103" i="12"/>
  <c r="Q104" i="12"/>
  <c r="S107" i="12"/>
  <c r="T107" i="12" s="1"/>
  <c r="U107" i="12" s="1"/>
  <c r="L104" i="12"/>
  <c r="P110" i="14" l="1"/>
  <c r="Q109" i="14"/>
  <c r="T111" i="16"/>
  <c r="U111" i="16" s="1"/>
  <c r="V111" i="16" s="1"/>
  <c r="S112" i="16"/>
  <c r="L109" i="14"/>
  <c r="K110" i="14"/>
  <c r="G111" i="14"/>
  <c r="F112" i="14"/>
  <c r="T112" i="14"/>
  <c r="U112" i="14" s="1"/>
  <c r="V112" i="14" s="1"/>
  <c r="S113" i="14"/>
  <c r="G104" i="12"/>
  <c r="V104" i="12"/>
  <c r="Q105" i="12"/>
  <c r="L105" i="12"/>
  <c r="S108" i="12"/>
  <c r="T108" i="12" s="1"/>
  <c r="U108" i="12" s="1"/>
  <c r="S113" i="16" l="1"/>
  <c r="T112" i="16"/>
  <c r="U112" i="16" s="1"/>
  <c r="V112" i="16" s="1"/>
  <c r="L110" i="14"/>
  <c r="K111" i="14"/>
  <c r="Q110" i="14"/>
  <c r="P111" i="14"/>
  <c r="G112" i="14"/>
  <c r="F113" i="14"/>
  <c r="T113" i="14"/>
  <c r="U113" i="14" s="1"/>
  <c r="V113" i="14" s="1"/>
  <c r="S114" i="14"/>
  <c r="G105" i="12"/>
  <c r="V105" i="12"/>
  <c r="S109" i="12"/>
  <c r="T109" i="12" s="1"/>
  <c r="U109" i="12" s="1"/>
  <c r="Q106" i="12"/>
  <c r="L106" i="12"/>
  <c r="T113" i="16" l="1"/>
  <c r="U113" i="16" s="1"/>
  <c r="V113" i="16" s="1"/>
  <c r="S114" i="16"/>
  <c r="P112" i="14"/>
  <c r="Q111" i="14"/>
  <c r="L111" i="14"/>
  <c r="K112" i="14"/>
  <c r="T114" i="14"/>
  <c r="U114" i="14" s="1"/>
  <c r="V114" i="14" s="1"/>
  <c r="S115" i="14"/>
  <c r="G113" i="14"/>
  <c r="F114" i="14"/>
  <c r="G106" i="12"/>
  <c r="V106" i="12"/>
  <c r="Q107" i="12"/>
  <c r="L107" i="12"/>
  <c r="S110" i="12"/>
  <c r="T110" i="12" s="1"/>
  <c r="U110" i="12" s="1"/>
  <c r="L112" i="14" l="1"/>
  <c r="K113" i="14"/>
  <c r="P113" i="14"/>
  <c r="Q112" i="14"/>
  <c r="T114" i="16"/>
  <c r="U114" i="16" s="1"/>
  <c r="V114" i="16" s="1"/>
  <c r="S115" i="16"/>
  <c r="T115" i="14"/>
  <c r="U115" i="14" s="1"/>
  <c r="V115" i="14" s="1"/>
  <c r="S116" i="14"/>
  <c r="G114" i="14"/>
  <c r="F115" i="14"/>
  <c r="G107" i="12"/>
  <c r="V107" i="12"/>
  <c r="L108" i="12"/>
  <c r="Q108" i="12"/>
  <c r="S111" i="12"/>
  <c r="T111" i="12" s="1"/>
  <c r="U111" i="12" s="1"/>
  <c r="Q113" i="14" l="1"/>
  <c r="P114" i="14"/>
  <c r="S116" i="16"/>
  <c r="T115" i="16"/>
  <c r="U115" i="16" s="1"/>
  <c r="V115" i="16" s="1"/>
  <c r="L113" i="14"/>
  <c r="K114" i="14"/>
  <c r="S117" i="14"/>
  <c r="T116" i="14"/>
  <c r="U116" i="14" s="1"/>
  <c r="V116" i="14" s="1"/>
  <c r="G115" i="14"/>
  <c r="F116" i="14"/>
  <c r="G108" i="12"/>
  <c r="V108" i="12"/>
  <c r="Q109" i="12"/>
  <c r="L109" i="12"/>
  <c r="S112" i="12"/>
  <c r="T112" i="12" s="1"/>
  <c r="U112" i="12" s="1"/>
  <c r="L114" i="14" l="1"/>
  <c r="K115" i="14"/>
  <c r="T116" i="16"/>
  <c r="U116" i="16" s="1"/>
  <c r="V116" i="16" s="1"/>
  <c r="S117" i="16"/>
  <c r="Q114" i="14"/>
  <c r="P115" i="14"/>
  <c r="G116" i="14"/>
  <c r="F117" i="14"/>
  <c r="S118" i="14"/>
  <c r="T117" i="14"/>
  <c r="U117" i="14" s="1"/>
  <c r="V117" i="14" s="1"/>
  <c r="G109" i="12"/>
  <c r="V109" i="12"/>
  <c r="Q110" i="12"/>
  <c r="S113" i="12"/>
  <c r="T113" i="12" s="1"/>
  <c r="U113" i="12" s="1"/>
  <c r="L110" i="12"/>
  <c r="Q115" i="14" l="1"/>
  <c r="P116" i="14"/>
  <c r="T117" i="16"/>
  <c r="U117" i="16" s="1"/>
  <c r="V117" i="16" s="1"/>
  <c r="S118" i="16"/>
  <c r="L115" i="14"/>
  <c r="K116" i="14"/>
  <c r="G117" i="14"/>
  <c r="F118" i="14"/>
  <c r="T118" i="14"/>
  <c r="U118" i="14" s="1"/>
  <c r="V118" i="14" s="1"/>
  <c r="S119" i="14"/>
  <c r="G110" i="12"/>
  <c r="V110" i="12"/>
  <c r="S114" i="12"/>
  <c r="T114" i="12" s="1"/>
  <c r="U114" i="12" s="1"/>
  <c r="Q111" i="12"/>
  <c r="L111" i="12"/>
  <c r="K117" i="14" l="1"/>
  <c r="L116" i="14"/>
  <c r="S119" i="16"/>
  <c r="T118" i="16"/>
  <c r="U118" i="16" s="1"/>
  <c r="V118" i="16" s="1"/>
  <c r="Q116" i="14"/>
  <c r="P117" i="14"/>
  <c r="G118" i="14"/>
  <c r="F119" i="14"/>
  <c r="T119" i="14"/>
  <c r="U119" i="14" s="1"/>
  <c r="V119" i="14" s="1"/>
  <c r="S120" i="14"/>
  <c r="G111" i="12"/>
  <c r="V111" i="12"/>
  <c r="S115" i="12"/>
  <c r="T115" i="12" s="1"/>
  <c r="U115" i="12" s="1"/>
  <c r="Q112" i="12"/>
  <c r="L112" i="12"/>
  <c r="Q117" i="14" l="1"/>
  <c r="P118" i="14"/>
  <c r="T119" i="16"/>
  <c r="U119" i="16" s="1"/>
  <c r="V119" i="16" s="1"/>
  <c r="S120" i="16"/>
  <c r="L117" i="14"/>
  <c r="K118" i="14"/>
  <c r="G119" i="14"/>
  <c r="F120" i="14"/>
  <c r="T120" i="14"/>
  <c r="U120" i="14" s="1"/>
  <c r="V120" i="14" s="1"/>
  <c r="S121" i="14"/>
  <c r="G112" i="12"/>
  <c r="V112" i="12"/>
  <c r="L113" i="12"/>
  <c r="S116" i="12"/>
  <c r="T116" i="12" s="1"/>
  <c r="U116" i="12" s="1"/>
  <c r="Q113" i="12"/>
  <c r="T120" i="16" l="1"/>
  <c r="U120" i="16" s="1"/>
  <c r="V120" i="16" s="1"/>
  <c r="S121" i="16"/>
  <c r="L118" i="14"/>
  <c r="K119" i="14"/>
  <c r="Q118" i="14"/>
  <c r="P119" i="14"/>
  <c r="G120" i="14"/>
  <c r="F121" i="14"/>
  <c r="T121" i="14"/>
  <c r="U121" i="14" s="1"/>
  <c r="V121" i="14" s="1"/>
  <c r="S122" i="14"/>
  <c r="G113" i="12"/>
  <c r="V113" i="12"/>
  <c r="S117" i="12"/>
  <c r="T117" i="12" s="1"/>
  <c r="U117" i="12" s="1"/>
  <c r="Q114" i="12"/>
  <c r="L114" i="12"/>
  <c r="P120" i="14" l="1"/>
  <c r="Q119" i="14"/>
  <c r="S122" i="16"/>
  <c r="T121" i="16"/>
  <c r="U121" i="16" s="1"/>
  <c r="V121" i="16" s="1"/>
  <c r="L119" i="14"/>
  <c r="K120" i="14"/>
  <c r="G121" i="14"/>
  <c r="F122" i="14"/>
  <c r="S123" i="14"/>
  <c r="T122" i="14"/>
  <c r="U122" i="14" s="1"/>
  <c r="V122" i="14" s="1"/>
  <c r="G114" i="12"/>
  <c r="V114" i="12"/>
  <c r="Q115" i="12"/>
  <c r="L115" i="12"/>
  <c r="S118" i="12"/>
  <c r="T118" i="12" s="1"/>
  <c r="U118" i="12" s="1"/>
  <c r="K121" i="14" l="1"/>
  <c r="L120" i="14"/>
  <c r="Q120" i="14"/>
  <c r="P121" i="14"/>
  <c r="S123" i="16"/>
  <c r="T122" i="16"/>
  <c r="U122" i="16" s="1"/>
  <c r="V122" i="16" s="1"/>
  <c r="G122" i="14"/>
  <c r="F123" i="14"/>
  <c r="S124" i="14"/>
  <c r="T123" i="14"/>
  <c r="U123" i="14" s="1"/>
  <c r="V123" i="14" s="1"/>
  <c r="G115" i="12"/>
  <c r="V115" i="12"/>
  <c r="Q116" i="12"/>
  <c r="L116" i="12"/>
  <c r="S119" i="12"/>
  <c r="T119" i="12" s="1"/>
  <c r="U119" i="12" s="1"/>
  <c r="L121" i="14" l="1"/>
  <c r="K122" i="14"/>
  <c r="T123" i="16"/>
  <c r="U123" i="16" s="1"/>
  <c r="V123" i="16" s="1"/>
  <c r="S124" i="16"/>
  <c r="Q121" i="14"/>
  <c r="P122" i="14"/>
  <c r="G123" i="14"/>
  <c r="F124" i="14"/>
  <c r="T124" i="14"/>
  <c r="U124" i="14" s="1"/>
  <c r="V124" i="14" s="1"/>
  <c r="S125" i="14"/>
  <c r="G116" i="12"/>
  <c r="V116" i="12"/>
  <c r="S120" i="12"/>
  <c r="T120" i="12" s="1"/>
  <c r="U120" i="12" s="1"/>
  <c r="Q117" i="12"/>
  <c r="L117" i="12"/>
  <c r="Q122" i="14" l="1"/>
  <c r="P123" i="14"/>
  <c r="S125" i="16"/>
  <c r="T124" i="16"/>
  <c r="U124" i="16" s="1"/>
  <c r="V124" i="16" s="1"/>
  <c r="L122" i="14"/>
  <c r="K123" i="14"/>
  <c r="G124" i="14"/>
  <c r="F125" i="14"/>
  <c r="T125" i="14"/>
  <c r="U125" i="14" s="1"/>
  <c r="V125" i="14" s="1"/>
  <c r="S126" i="14"/>
  <c r="G117" i="12"/>
  <c r="V117" i="12"/>
  <c r="L118" i="12"/>
  <c r="Q118" i="12"/>
  <c r="S121" i="12"/>
  <c r="T121" i="12" s="1"/>
  <c r="U121" i="12" s="1"/>
  <c r="S126" i="16" l="1"/>
  <c r="T125" i="16"/>
  <c r="U125" i="16" s="1"/>
  <c r="V125" i="16" s="1"/>
  <c r="P124" i="14"/>
  <c r="Q123" i="14"/>
  <c r="K124" i="14"/>
  <c r="L123" i="14"/>
  <c r="G125" i="14"/>
  <c r="F126" i="14"/>
  <c r="T126" i="14"/>
  <c r="U126" i="14" s="1"/>
  <c r="V126" i="14" s="1"/>
  <c r="S127" i="14"/>
  <c r="G118" i="12"/>
  <c r="V118" i="12"/>
  <c r="Q119" i="12"/>
  <c r="S122" i="12"/>
  <c r="T122" i="12" s="1"/>
  <c r="U122" i="12" s="1"/>
  <c r="L119" i="12"/>
  <c r="S127" i="16" l="1"/>
  <c r="T126" i="16"/>
  <c r="U126" i="16" s="1"/>
  <c r="L124" i="14"/>
  <c r="K125" i="14"/>
  <c r="Q124" i="14"/>
  <c r="P125" i="14"/>
  <c r="G126" i="14"/>
  <c r="F127" i="14"/>
  <c r="T127" i="14"/>
  <c r="U127" i="14" s="1"/>
  <c r="V127" i="14" s="1"/>
  <c r="S128" i="14"/>
  <c r="G119" i="12"/>
  <c r="V119" i="12"/>
  <c r="S123" i="12"/>
  <c r="T123" i="12" s="1"/>
  <c r="U123" i="12" s="1"/>
  <c r="Q120" i="12"/>
  <c r="L120" i="12"/>
  <c r="Z8" i="16" l="1"/>
  <c r="Z11" i="16" s="1"/>
  <c r="Z9" i="16"/>
  <c r="Q125" i="14"/>
  <c r="P126" i="14"/>
  <c r="L125" i="14"/>
  <c r="K126" i="14"/>
  <c r="V126" i="16"/>
  <c r="T127" i="16"/>
  <c r="U127" i="16" s="1"/>
  <c r="V127" i="16" s="1"/>
  <c r="S128" i="16"/>
  <c r="G127" i="14"/>
  <c r="F128" i="14"/>
  <c r="S129" i="14"/>
  <c r="T128" i="14"/>
  <c r="U128" i="14" s="1"/>
  <c r="V128" i="14" s="1"/>
  <c r="G120" i="12"/>
  <c r="V120" i="12"/>
  <c r="S124" i="12"/>
  <c r="T124" i="12" s="1"/>
  <c r="U124" i="12" s="1"/>
  <c r="L121" i="12"/>
  <c r="Q121" i="12"/>
  <c r="L126" i="14" l="1"/>
  <c r="K127" i="14"/>
  <c r="Q126" i="14"/>
  <c r="P127" i="14"/>
  <c r="T128" i="16"/>
  <c r="U128" i="16" s="1"/>
  <c r="V128" i="16" s="1"/>
  <c r="S129" i="16"/>
  <c r="G128" i="14"/>
  <c r="F129" i="14"/>
  <c r="S130" i="14"/>
  <c r="T129" i="14"/>
  <c r="U129" i="14" s="1"/>
  <c r="V129" i="14" s="1"/>
  <c r="G121" i="12"/>
  <c r="V121" i="12"/>
  <c r="L122" i="12"/>
  <c r="Q122" i="12"/>
  <c r="S125" i="12"/>
  <c r="T125" i="12" s="1"/>
  <c r="U125" i="12" s="1"/>
  <c r="K128" i="14" l="1"/>
  <c r="L127" i="14"/>
  <c r="Q127" i="14"/>
  <c r="P128" i="14"/>
  <c r="S130" i="16"/>
  <c r="T129" i="16"/>
  <c r="U129" i="16" s="1"/>
  <c r="V129" i="16" s="1"/>
  <c r="G129" i="14"/>
  <c r="F130" i="14"/>
  <c r="S131" i="14"/>
  <c r="T130" i="14"/>
  <c r="U130" i="14" s="1"/>
  <c r="V130" i="14" s="1"/>
  <c r="G122" i="12"/>
  <c r="V122" i="12"/>
  <c r="Q123" i="12"/>
  <c r="S126" i="12"/>
  <c r="T126" i="12" s="1"/>
  <c r="U126" i="12" s="1"/>
  <c r="L123" i="12"/>
  <c r="Q128" i="14" l="1"/>
  <c r="P129" i="14"/>
  <c r="S131" i="16"/>
  <c r="T130" i="16"/>
  <c r="U130" i="16" s="1"/>
  <c r="V130" i="16" s="1"/>
  <c r="K129" i="14"/>
  <c r="L128" i="14"/>
  <c r="G130" i="14"/>
  <c r="F131" i="14"/>
  <c r="S132" i="14"/>
  <c r="T131" i="14"/>
  <c r="U131" i="14" s="1"/>
  <c r="V131" i="14" s="1"/>
  <c r="G123" i="12"/>
  <c r="V123" i="12"/>
  <c r="L124" i="12"/>
  <c r="S127" i="12"/>
  <c r="T127" i="12" s="1"/>
  <c r="U127" i="12" s="1"/>
  <c r="Q124" i="12"/>
  <c r="S132" i="16" l="1"/>
  <c r="T131" i="16"/>
  <c r="U131" i="16" s="1"/>
  <c r="V131" i="16" s="1"/>
  <c r="Q129" i="14"/>
  <c r="P130" i="14"/>
  <c r="L129" i="14"/>
  <c r="K130" i="14"/>
  <c r="G131" i="14"/>
  <c r="F132" i="14"/>
  <c r="T132" i="14"/>
  <c r="U132" i="14" s="1"/>
  <c r="V132" i="14" s="1"/>
  <c r="S133" i="14"/>
  <c r="G124" i="12"/>
  <c r="V124" i="12"/>
  <c r="S128" i="12"/>
  <c r="T128" i="12" s="1"/>
  <c r="U128" i="12" s="1"/>
  <c r="Q125" i="12"/>
  <c r="L125" i="12"/>
  <c r="P131" i="14" l="1"/>
  <c r="Q130" i="14"/>
  <c r="K131" i="14"/>
  <c r="L130" i="14"/>
  <c r="T132" i="16"/>
  <c r="U132" i="16" s="1"/>
  <c r="V132" i="16" s="1"/>
  <c r="S133" i="16"/>
  <c r="G132" i="14"/>
  <c r="F133" i="14"/>
  <c r="S134" i="14"/>
  <c r="T133" i="14"/>
  <c r="U133" i="14" s="1"/>
  <c r="V133" i="14" s="1"/>
  <c r="G125" i="12"/>
  <c r="V125" i="12"/>
  <c r="Q126" i="12"/>
  <c r="L126" i="12"/>
  <c r="S129" i="12"/>
  <c r="T129" i="12" s="1"/>
  <c r="U129" i="12" s="1"/>
  <c r="S134" i="16" l="1"/>
  <c r="T133" i="16"/>
  <c r="U133" i="16" s="1"/>
  <c r="V133" i="16" s="1"/>
  <c r="L131" i="14"/>
  <c r="K132" i="14"/>
  <c r="Q131" i="14"/>
  <c r="P132" i="14"/>
  <c r="G133" i="14"/>
  <c r="F134" i="14"/>
  <c r="S135" i="14"/>
  <c r="T134" i="14"/>
  <c r="U134" i="14" s="1"/>
  <c r="V134" i="14" s="1"/>
  <c r="G126" i="12"/>
  <c r="V126" i="12"/>
  <c r="Q127" i="12"/>
  <c r="S130" i="12"/>
  <c r="T130" i="12" s="1"/>
  <c r="U130" i="12" s="1"/>
  <c r="L127" i="12"/>
  <c r="L132" i="14" l="1"/>
  <c r="K133" i="14"/>
  <c r="Q132" i="14"/>
  <c r="P133" i="14"/>
  <c r="T134" i="16"/>
  <c r="U134" i="16" s="1"/>
  <c r="V134" i="16" s="1"/>
  <c r="S135" i="16"/>
  <c r="G134" i="14"/>
  <c r="F135" i="14"/>
  <c r="S136" i="14"/>
  <c r="T135" i="14"/>
  <c r="U135" i="14" s="1"/>
  <c r="V135" i="14" s="1"/>
  <c r="G127" i="12"/>
  <c r="V127" i="12"/>
  <c r="Q128" i="12"/>
  <c r="S131" i="12"/>
  <c r="T131" i="12" s="1"/>
  <c r="U131" i="12" s="1"/>
  <c r="L128" i="12"/>
  <c r="P134" i="14" l="1"/>
  <c r="Q133" i="14"/>
  <c r="T135" i="16"/>
  <c r="U135" i="16" s="1"/>
  <c r="V135" i="16" s="1"/>
  <c r="S136" i="16"/>
  <c r="K134" i="14"/>
  <c r="L133" i="14"/>
  <c r="S137" i="14"/>
  <c r="T136" i="14"/>
  <c r="U136" i="14" s="1"/>
  <c r="V136" i="14" s="1"/>
  <c r="G135" i="14"/>
  <c r="F136" i="14"/>
  <c r="G128" i="12"/>
  <c r="V128" i="12"/>
  <c r="S132" i="12"/>
  <c r="T132" i="12" s="1"/>
  <c r="U132" i="12" s="1"/>
  <c r="Q129" i="12"/>
  <c r="L129" i="12"/>
  <c r="S137" i="16" l="1"/>
  <c r="T136" i="16"/>
  <c r="U136" i="16" s="1"/>
  <c r="V136" i="16" s="1"/>
  <c r="K135" i="14"/>
  <c r="L134" i="14"/>
  <c r="Q134" i="14"/>
  <c r="P135" i="14"/>
  <c r="F137" i="14"/>
  <c r="G136" i="14"/>
  <c r="T137" i="14"/>
  <c r="U137" i="14" s="1"/>
  <c r="V137" i="14" s="1"/>
  <c r="S138" i="14"/>
  <c r="G129" i="12"/>
  <c r="L130" i="12"/>
  <c r="V129" i="12"/>
  <c r="S133" i="12"/>
  <c r="T133" i="12" s="1"/>
  <c r="U133" i="12" s="1"/>
  <c r="Q130" i="12"/>
  <c r="Q135" i="14" l="1"/>
  <c r="P136" i="14"/>
  <c r="T137" i="16"/>
  <c r="U137" i="16" s="1"/>
  <c r="V137" i="16" s="1"/>
  <c r="S138" i="16"/>
  <c r="L135" i="14"/>
  <c r="K136" i="14"/>
  <c r="T138" i="14"/>
  <c r="U138" i="14" s="1"/>
  <c r="V138" i="14" s="1"/>
  <c r="S139" i="14"/>
  <c r="G137" i="14"/>
  <c r="F138" i="14"/>
  <c r="G130" i="12"/>
  <c r="L131" i="12"/>
  <c r="V130" i="12"/>
  <c r="S134" i="12"/>
  <c r="T134" i="12" s="1"/>
  <c r="U134" i="12" s="1"/>
  <c r="Q131" i="12"/>
  <c r="T138" i="16" l="1"/>
  <c r="U138" i="16" s="1"/>
  <c r="V138" i="16" s="1"/>
  <c r="S139" i="16"/>
  <c r="K137" i="14"/>
  <c r="L136" i="14"/>
  <c r="Q136" i="14"/>
  <c r="P137" i="14"/>
  <c r="T139" i="14"/>
  <c r="U139" i="14" s="1"/>
  <c r="V139" i="14" s="1"/>
  <c r="S140" i="14"/>
  <c r="G138" i="14"/>
  <c r="F139" i="14"/>
  <c r="G131" i="12"/>
  <c r="V131" i="12"/>
  <c r="S135" i="12"/>
  <c r="T135" i="12" s="1"/>
  <c r="U135" i="12" s="1"/>
  <c r="Q132" i="12"/>
  <c r="L132" i="12"/>
  <c r="P138" i="14" l="1"/>
  <c r="Q137" i="14"/>
  <c r="L137" i="14"/>
  <c r="K138" i="14"/>
  <c r="S140" i="16"/>
  <c r="T139" i="16"/>
  <c r="U139" i="16" s="1"/>
  <c r="V139" i="16" s="1"/>
  <c r="T140" i="14"/>
  <c r="U140" i="14" s="1"/>
  <c r="V140" i="14" s="1"/>
  <c r="S141" i="14"/>
  <c r="G139" i="14"/>
  <c r="F140" i="14"/>
  <c r="G132" i="12"/>
  <c r="V132" i="12"/>
  <c r="Q133" i="12"/>
  <c r="L133" i="12"/>
  <c r="S136" i="12"/>
  <c r="T136" i="12" s="1"/>
  <c r="U136" i="12" s="1"/>
  <c r="S141" i="16" l="1"/>
  <c r="T140" i="16"/>
  <c r="U140" i="16" s="1"/>
  <c r="V140" i="16" s="1"/>
  <c r="K139" i="14"/>
  <c r="L138" i="14"/>
  <c r="P139" i="14"/>
  <c r="Q138" i="14"/>
  <c r="S142" i="14"/>
  <c r="T141" i="14"/>
  <c r="U141" i="14" s="1"/>
  <c r="V141" i="14" s="1"/>
  <c r="G140" i="14"/>
  <c r="F141" i="14"/>
  <c r="G133" i="12"/>
  <c r="V133" i="12"/>
  <c r="L134" i="12"/>
  <c r="Q134" i="12"/>
  <c r="S137" i="12"/>
  <c r="T137" i="12" s="1"/>
  <c r="U137" i="12" s="1"/>
  <c r="L139" i="14" l="1"/>
  <c r="K140" i="14"/>
  <c r="Q139" i="14"/>
  <c r="P140" i="14"/>
  <c r="T141" i="16"/>
  <c r="U141" i="16" s="1"/>
  <c r="V141" i="16" s="1"/>
  <c r="S142" i="16"/>
  <c r="G141" i="14"/>
  <c r="F142" i="14"/>
  <c r="S143" i="14"/>
  <c r="T142" i="14"/>
  <c r="U142" i="14" s="1"/>
  <c r="V142" i="14" s="1"/>
  <c r="G134" i="12"/>
  <c r="V134" i="12"/>
  <c r="L135" i="12"/>
  <c r="Q135" i="12"/>
  <c r="S138" i="12"/>
  <c r="T138" i="12" s="1"/>
  <c r="U138" i="12" s="1"/>
  <c r="P141" i="14" l="1"/>
  <c r="Q140" i="14"/>
  <c r="L140" i="14"/>
  <c r="K141" i="14"/>
  <c r="S143" i="16"/>
  <c r="T142" i="16"/>
  <c r="U142" i="16" s="1"/>
  <c r="V142" i="16" s="1"/>
  <c r="G142" i="14"/>
  <c r="F143" i="14"/>
  <c r="T143" i="14"/>
  <c r="U143" i="14" s="1"/>
  <c r="V143" i="14" s="1"/>
  <c r="S144" i="14"/>
  <c r="G135" i="12"/>
  <c r="V135" i="12"/>
  <c r="S139" i="12"/>
  <c r="T139" i="12" s="1"/>
  <c r="U139" i="12" s="1"/>
  <c r="Q136" i="12"/>
  <c r="L136" i="12"/>
  <c r="L141" i="14" l="1"/>
  <c r="K142" i="14"/>
  <c r="T143" i="16"/>
  <c r="U143" i="16" s="1"/>
  <c r="V143" i="16" s="1"/>
  <c r="S144" i="16"/>
  <c r="Q141" i="14"/>
  <c r="P142" i="14"/>
  <c r="T144" i="14"/>
  <c r="U144" i="14" s="1"/>
  <c r="V144" i="14" s="1"/>
  <c r="S145" i="14"/>
  <c r="G143" i="14"/>
  <c r="F144" i="14"/>
  <c r="G136" i="12"/>
  <c r="V136" i="12"/>
  <c r="S140" i="12"/>
  <c r="T140" i="12" s="1"/>
  <c r="U140" i="12" s="1"/>
  <c r="Q137" i="12"/>
  <c r="L137" i="12"/>
  <c r="P143" i="14" l="1"/>
  <c r="Q142" i="14"/>
  <c r="T144" i="16"/>
  <c r="U144" i="16" s="1"/>
  <c r="V144" i="16" s="1"/>
  <c r="S145" i="16"/>
  <c r="K143" i="14"/>
  <c r="L142" i="14"/>
  <c r="T145" i="14"/>
  <c r="U145" i="14" s="1"/>
  <c r="V145" i="14" s="1"/>
  <c r="S146" i="14"/>
  <c r="G144" i="14"/>
  <c r="F145" i="14"/>
  <c r="G137" i="12"/>
  <c r="V137" i="12"/>
  <c r="S141" i="12"/>
  <c r="T141" i="12" s="1"/>
  <c r="U141" i="12" s="1"/>
  <c r="L138" i="12"/>
  <c r="Q138" i="12"/>
  <c r="K144" i="14" l="1"/>
  <c r="L143" i="14"/>
  <c r="S146" i="16"/>
  <c r="T145" i="16"/>
  <c r="U145" i="16" s="1"/>
  <c r="V145" i="16" s="1"/>
  <c r="Q143" i="14"/>
  <c r="P144" i="14"/>
  <c r="G145" i="14"/>
  <c r="F146" i="14"/>
  <c r="T146" i="14"/>
  <c r="U146" i="14" s="1"/>
  <c r="V146" i="14" s="1"/>
  <c r="S147" i="14"/>
  <c r="G138" i="12"/>
  <c r="V138" i="12"/>
  <c r="S142" i="12"/>
  <c r="T142" i="12" s="1"/>
  <c r="U142" i="12" s="1"/>
  <c r="L139" i="12"/>
  <c r="Q139" i="12"/>
  <c r="T146" i="16" l="1"/>
  <c r="U146" i="16" s="1"/>
  <c r="V146" i="16" s="1"/>
  <c r="S147" i="16"/>
  <c r="P145" i="14"/>
  <c r="Q144" i="14"/>
  <c r="L144" i="14"/>
  <c r="K145" i="14"/>
  <c r="S148" i="14"/>
  <c r="T147" i="14"/>
  <c r="U147" i="14" s="1"/>
  <c r="V147" i="14" s="1"/>
  <c r="G146" i="14"/>
  <c r="F147" i="14"/>
  <c r="G139" i="12"/>
  <c r="V139" i="12"/>
  <c r="Q140" i="12"/>
  <c r="S143" i="12"/>
  <c r="T143" i="12" s="1"/>
  <c r="U143" i="12" s="1"/>
  <c r="L140" i="12"/>
  <c r="L145" i="14" l="1"/>
  <c r="K146" i="14"/>
  <c r="P146" i="14"/>
  <c r="Q145" i="14"/>
  <c r="T147" i="16"/>
  <c r="U147" i="16" s="1"/>
  <c r="V147" i="16" s="1"/>
  <c r="S148" i="16"/>
  <c r="G147" i="14"/>
  <c r="F148" i="14"/>
  <c r="S149" i="14"/>
  <c r="T148" i="14"/>
  <c r="U148" i="14" s="1"/>
  <c r="V148" i="14" s="1"/>
  <c r="G140" i="12"/>
  <c r="L141" i="12"/>
  <c r="V140" i="12"/>
  <c r="Q141" i="12"/>
  <c r="S144" i="12"/>
  <c r="T144" i="12" s="1"/>
  <c r="U144" i="12" s="1"/>
  <c r="S149" i="16" l="1"/>
  <c r="T148" i="16"/>
  <c r="U148" i="16" s="1"/>
  <c r="V148" i="16" s="1"/>
  <c r="Q146" i="14"/>
  <c r="P147" i="14"/>
  <c r="K147" i="14"/>
  <c r="L146" i="14"/>
  <c r="T149" i="14"/>
  <c r="U149" i="14" s="1"/>
  <c r="V149" i="14" s="1"/>
  <c r="S150" i="14"/>
  <c r="G148" i="14"/>
  <c r="F149" i="14"/>
  <c r="G141" i="12"/>
  <c r="V141" i="12"/>
  <c r="S145" i="12"/>
  <c r="T145" i="12" s="1"/>
  <c r="U145" i="12" s="1"/>
  <c r="Q142" i="12"/>
  <c r="L142" i="12"/>
  <c r="Q147" i="14" l="1"/>
  <c r="P148" i="14"/>
  <c r="L147" i="14"/>
  <c r="K148" i="14"/>
  <c r="T149" i="16"/>
  <c r="U149" i="16" s="1"/>
  <c r="V149" i="16" s="1"/>
  <c r="S150" i="16"/>
  <c r="T150" i="14"/>
  <c r="U150" i="14" s="1"/>
  <c r="V150" i="14" s="1"/>
  <c r="S151" i="14"/>
  <c r="G149" i="14"/>
  <c r="F150" i="14"/>
  <c r="G142" i="12"/>
  <c r="V142" i="12"/>
  <c r="L143" i="12"/>
  <c r="Q143" i="12"/>
  <c r="S146" i="12"/>
  <c r="T146" i="12" s="1"/>
  <c r="U146" i="12" s="1"/>
  <c r="T150" i="16" l="1"/>
  <c r="U150" i="16" s="1"/>
  <c r="V150" i="16" s="1"/>
  <c r="S151" i="16"/>
  <c r="L148" i="14"/>
  <c r="K149" i="14"/>
  <c r="Q148" i="14"/>
  <c r="P149" i="14"/>
  <c r="T151" i="14"/>
  <c r="U151" i="14" s="1"/>
  <c r="V151" i="14" s="1"/>
  <c r="S152" i="14"/>
  <c r="G150" i="14"/>
  <c r="F151" i="14"/>
  <c r="G143" i="12"/>
  <c r="V143" i="12"/>
  <c r="S147" i="12"/>
  <c r="T147" i="12" s="1"/>
  <c r="U147" i="12" s="1"/>
  <c r="Q144" i="12"/>
  <c r="L144" i="12"/>
  <c r="Q149" i="14" l="1"/>
  <c r="P150" i="14"/>
  <c r="S152" i="16"/>
  <c r="T151" i="16"/>
  <c r="U151" i="16" s="1"/>
  <c r="V151" i="16" s="1"/>
  <c r="K150" i="14"/>
  <c r="L149" i="14"/>
  <c r="G151" i="14"/>
  <c r="F152" i="14"/>
  <c r="S153" i="14"/>
  <c r="T152" i="14"/>
  <c r="U152" i="14" s="1"/>
  <c r="V152" i="14" s="1"/>
  <c r="G144" i="12"/>
  <c r="V144" i="12"/>
  <c r="Q145" i="12"/>
  <c r="L145" i="12"/>
  <c r="S148" i="12"/>
  <c r="T148" i="12" s="1"/>
  <c r="U148" i="12" s="1"/>
  <c r="T152" i="16" l="1"/>
  <c r="U152" i="16" s="1"/>
  <c r="V152" i="16" s="1"/>
  <c r="S153" i="16"/>
  <c r="L150" i="14"/>
  <c r="K151" i="14"/>
  <c r="Q150" i="14"/>
  <c r="P151" i="14"/>
  <c r="G152" i="14"/>
  <c r="F153" i="14"/>
  <c r="S154" i="14"/>
  <c r="T153" i="14"/>
  <c r="U153" i="14" s="1"/>
  <c r="V153" i="14" s="1"/>
  <c r="G145" i="12"/>
  <c r="V145" i="12"/>
  <c r="Q146" i="12"/>
  <c r="S149" i="12"/>
  <c r="T149" i="12" s="1"/>
  <c r="U149" i="12" s="1"/>
  <c r="L146" i="12"/>
  <c r="K152" i="14" l="1"/>
  <c r="L151" i="14"/>
  <c r="P152" i="14"/>
  <c r="Q151" i="14"/>
  <c r="T153" i="16"/>
  <c r="U153" i="16" s="1"/>
  <c r="V153" i="16" s="1"/>
  <c r="S154" i="16"/>
  <c r="G153" i="14"/>
  <c r="F154" i="14"/>
  <c r="T154" i="14"/>
  <c r="U154" i="14" s="1"/>
  <c r="V154" i="14" s="1"/>
  <c r="S155" i="14"/>
  <c r="G146" i="12"/>
  <c r="L147" i="12"/>
  <c r="V146" i="12"/>
  <c r="S150" i="12"/>
  <c r="T150" i="12" s="1"/>
  <c r="U150" i="12" s="1"/>
  <c r="Q147" i="12"/>
  <c r="P153" i="14" l="1"/>
  <c r="Q152" i="14"/>
  <c r="S155" i="16"/>
  <c r="T154" i="16"/>
  <c r="U154" i="16" s="1"/>
  <c r="V154" i="16" s="1"/>
  <c r="L152" i="14"/>
  <c r="K153" i="14"/>
  <c r="G154" i="14"/>
  <c r="F155" i="14"/>
  <c r="T155" i="14"/>
  <c r="U155" i="14" s="1"/>
  <c r="V155" i="14" s="1"/>
  <c r="S156" i="14"/>
  <c r="G147" i="12"/>
  <c r="V147" i="12"/>
  <c r="S151" i="12"/>
  <c r="T151" i="12" s="1"/>
  <c r="U151" i="12" s="1"/>
  <c r="Q148" i="12"/>
  <c r="L148" i="12"/>
  <c r="T155" i="16" l="1"/>
  <c r="U155" i="16" s="1"/>
  <c r="V155" i="16" s="1"/>
  <c r="S156" i="16"/>
  <c r="K154" i="14"/>
  <c r="L153" i="14"/>
  <c r="P154" i="14"/>
  <c r="Q153" i="14"/>
  <c r="T156" i="14"/>
  <c r="U156" i="14" s="1"/>
  <c r="V156" i="14" s="1"/>
  <c r="S157" i="14"/>
  <c r="G155" i="14"/>
  <c r="F156" i="14"/>
  <c r="G148" i="12"/>
  <c r="V148" i="12"/>
  <c r="L149" i="12"/>
  <c r="Q149" i="12"/>
  <c r="S152" i="12"/>
  <c r="T152" i="12" s="1"/>
  <c r="U152" i="12" s="1"/>
  <c r="Q154" i="14" l="1"/>
  <c r="P155" i="14"/>
  <c r="K155" i="14"/>
  <c r="L154" i="14"/>
  <c r="T156" i="16"/>
  <c r="U156" i="16" s="1"/>
  <c r="V156" i="16" s="1"/>
  <c r="S157" i="16"/>
  <c r="G156" i="14"/>
  <c r="F157" i="14"/>
  <c r="T157" i="14"/>
  <c r="U157" i="14" s="1"/>
  <c r="V157" i="14" s="1"/>
  <c r="S158" i="14"/>
  <c r="G149" i="12"/>
  <c r="V149" i="12"/>
  <c r="L150" i="12"/>
  <c r="Q150" i="12"/>
  <c r="S153" i="12"/>
  <c r="T153" i="12" s="1"/>
  <c r="U153" i="12" s="1"/>
  <c r="S158" i="16" l="1"/>
  <c r="T157" i="16"/>
  <c r="U157" i="16" s="1"/>
  <c r="V157" i="16" s="1"/>
  <c r="L155" i="14"/>
  <c r="K156" i="14"/>
  <c r="Q155" i="14"/>
  <c r="P156" i="14"/>
  <c r="S159" i="14"/>
  <c r="T158" i="14"/>
  <c r="U158" i="14" s="1"/>
  <c r="V158" i="14" s="1"/>
  <c r="G157" i="14"/>
  <c r="F158" i="14"/>
  <c r="G150" i="12"/>
  <c r="V150" i="12"/>
  <c r="L151" i="12"/>
  <c r="S154" i="12"/>
  <c r="T154" i="12" s="1"/>
  <c r="U154" i="12" s="1"/>
  <c r="Q151" i="12"/>
  <c r="L156" i="14" l="1"/>
  <c r="K157" i="14"/>
  <c r="Q156" i="14"/>
  <c r="P157" i="14"/>
  <c r="T158" i="16"/>
  <c r="U158" i="16" s="1"/>
  <c r="V158" i="16" s="1"/>
  <c r="S159" i="16"/>
  <c r="G158" i="14"/>
  <c r="F159" i="14"/>
  <c r="S160" i="14"/>
  <c r="T159" i="14"/>
  <c r="U159" i="14" s="1"/>
  <c r="V159" i="14" s="1"/>
  <c r="G151" i="12"/>
  <c r="V151" i="12"/>
  <c r="L152" i="12"/>
  <c r="S155" i="12"/>
  <c r="T155" i="12" s="1"/>
  <c r="U155" i="12" s="1"/>
  <c r="Q152" i="12"/>
  <c r="P158" i="14" l="1"/>
  <c r="Q157" i="14"/>
  <c r="L157" i="14"/>
  <c r="K158" i="14"/>
  <c r="T159" i="16"/>
  <c r="U159" i="16" s="1"/>
  <c r="V159" i="16" s="1"/>
  <c r="S160" i="16"/>
  <c r="G159" i="14"/>
  <c r="F160" i="14"/>
  <c r="T160" i="14"/>
  <c r="U160" i="14" s="1"/>
  <c r="V160" i="14" s="1"/>
  <c r="S161" i="14"/>
  <c r="G152" i="12"/>
  <c r="V152" i="12"/>
  <c r="S156" i="12"/>
  <c r="T156" i="12" s="1"/>
  <c r="U156" i="12" s="1"/>
  <c r="L153" i="12"/>
  <c r="Q153" i="12"/>
  <c r="L158" i="14" l="1"/>
  <c r="K159" i="14"/>
  <c r="S161" i="16"/>
  <c r="T160" i="16"/>
  <c r="U160" i="16" s="1"/>
  <c r="V160" i="16" s="1"/>
  <c r="Q158" i="14"/>
  <c r="P159" i="14"/>
  <c r="G160" i="14"/>
  <c r="F161" i="14"/>
  <c r="T161" i="14"/>
  <c r="U161" i="14" s="1"/>
  <c r="V161" i="14" s="1"/>
  <c r="S162" i="14"/>
  <c r="G153" i="12"/>
  <c r="V153" i="12"/>
  <c r="L154" i="12"/>
  <c r="Q154" i="12"/>
  <c r="S157" i="12"/>
  <c r="T157" i="12" s="1"/>
  <c r="U157" i="12" s="1"/>
  <c r="P160" i="14" l="1"/>
  <c r="Q159" i="14"/>
  <c r="T161" i="16"/>
  <c r="U161" i="16" s="1"/>
  <c r="V161" i="16" s="1"/>
  <c r="S162" i="16"/>
  <c r="L159" i="14"/>
  <c r="K160" i="14"/>
  <c r="T162" i="14"/>
  <c r="U162" i="14" s="1"/>
  <c r="V162" i="14" s="1"/>
  <c r="S163" i="14"/>
  <c r="G161" i="14"/>
  <c r="F162" i="14"/>
  <c r="G154" i="12"/>
  <c r="L155" i="12"/>
  <c r="V154" i="12"/>
  <c r="Q155" i="12"/>
  <c r="S158" i="12"/>
  <c r="T158" i="12" s="1"/>
  <c r="U158" i="12" s="1"/>
  <c r="T162" i="16" l="1"/>
  <c r="U162" i="16" s="1"/>
  <c r="V162" i="16" s="1"/>
  <c r="S163" i="16"/>
  <c r="L160" i="14"/>
  <c r="K161" i="14"/>
  <c r="Q160" i="14"/>
  <c r="P161" i="14"/>
  <c r="T163" i="14"/>
  <c r="U163" i="14" s="1"/>
  <c r="V163" i="14" s="1"/>
  <c r="S164" i="14"/>
  <c r="G162" i="14"/>
  <c r="F163" i="14"/>
  <c r="G155" i="12"/>
  <c r="V155" i="12"/>
  <c r="Q156" i="12"/>
  <c r="L156" i="12"/>
  <c r="S159" i="12"/>
  <c r="T159" i="12" s="1"/>
  <c r="U159" i="12" s="1"/>
  <c r="L161" i="14" l="1"/>
  <c r="K162" i="14"/>
  <c r="S164" i="16"/>
  <c r="T163" i="16"/>
  <c r="U163" i="16" s="1"/>
  <c r="V163" i="16" s="1"/>
  <c r="Q161" i="14"/>
  <c r="P162" i="14"/>
  <c r="G163" i="14"/>
  <c r="F164" i="14"/>
  <c r="S165" i="14"/>
  <c r="T164" i="14"/>
  <c r="U164" i="14" s="1"/>
  <c r="V164" i="14" s="1"/>
  <c r="G156" i="12"/>
  <c r="V156" i="12"/>
  <c r="S160" i="12"/>
  <c r="T160" i="12" s="1"/>
  <c r="U160" i="12" s="1"/>
  <c r="Q157" i="12"/>
  <c r="L157" i="12"/>
  <c r="T164" i="16" l="1"/>
  <c r="U164" i="16" s="1"/>
  <c r="V164" i="16" s="1"/>
  <c r="S165" i="16"/>
  <c r="L162" i="14"/>
  <c r="K163" i="14"/>
  <c r="Q162" i="14"/>
  <c r="P163" i="14"/>
  <c r="G164" i="14"/>
  <c r="F165" i="14"/>
  <c r="S166" i="14"/>
  <c r="T165" i="14"/>
  <c r="U165" i="14" s="1"/>
  <c r="V165" i="14" s="1"/>
  <c r="G157" i="12"/>
  <c r="V157" i="12"/>
  <c r="L158" i="12"/>
  <c r="Q158" i="12"/>
  <c r="S161" i="12"/>
  <c r="T161" i="12" s="1"/>
  <c r="U161" i="12" s="1"/>
  <c r="L163" i="14" l="1"/>
  <c r="K164" i="14"/>
  <c r="T165" i="16"/>
  <c r="U165" i="16" s="1"/>
  <c r="V165" i="16" s="1"/>
  <c r="S166" i="16"/>
  <c r="Q163" i="14"/>
  <c r="P164" i="14"/>
  <c r="G165" i="14"/>
  <c r="F166" i="14"/>
  <c r="T166" i="14"/>
  <c r="U166" i="14" s="1"/>
  <c r="V166" i="14" s="1"/>
  <c r="S167" i="14"/>
  <c r="G158" i="12"/>
  <c r="V158" i="12"/>
  <c r="Q159" i="12"/>
  <c r="S162" i="12"/>
  <c r="T162" i="12" s="1"/>
  <c r="U162" i="12" s="1"/>
  <c r="L159" i="12"/>
  <c r="S167" i="16" l="1"/>
  <c r="T166" i="16"/>
  <c r="U166" i="16" s="1"/>
  <c r="V166" i="16" s="1"/>
  <c r="Q164" i="14"/>
  <c r="P165" i="14"/>
  <c r="L164" i="14"/>
  <c r="K165" i="14"/>
  <c r="G166" i="14"/>
  <c r="F167" i="14"/>
  <c r="T167" i="14"/>
  <c r="U167" i="14" s="1"/>
  <c r="V167" i="14" s="1"/>
  <c r="S168" i="14"/>
  <c r="G159" i="12"/>
  <c r="L160" i="12"/>
  <c r="V159" i="12"/>
  <c r="S163" i="12"/>
  <c r="T163" i="12" s="1"/>
  <c r="U163" i="12" s="1"/>
  <c r="Q160" i="12"/>
  <c r="L165" i="14" l="1"/>
  <c r="K166" i="14"/>
  <c r="Q165" i="14"/>
  <c r="P166" i="14"/>
  <c r="T167" i="16"/>
  <c r="U167" i="16" s="1"/>
  <c r="V167" i="16" s="1"/>
  <c r="S168" i="16"/>
  <c r="G167" i="14"/>
  <c r="F168" i="14"/>
  <c r="T168" i="14"/>
  <c r="U168" i="14" s="1"/>
  <c r="V168" i="14" s="1"/>
  <c r="S169" i="14"/>
  <c r="G160" i="12"/>
  <c r="V160" i="12"/>
  <c r="L161" i="12"/>
  <c r="Q161" i="12"/>
  <c r="S164" i="12"/>
  <c r="T164" i="12" s="1"/>
  <c r="U164" i="12" s="1"/>
  <c r="T168" i="16" l="1"/>
  <c r="U168" i="16" s="1"/>
  <c r="V168" i="16" s="1"/>
  <c r="S169" i="16"/>
  <c r="P167" i="14"/>
  <c r="Q166" i="14"/>
  <c r="K167" i="14"/>
  <c r="L166" i="14"/>
  <c r="G168" i="14"/>
  <c r="F169" i="14"/>
  <c r="T169" i="14"/>
  <c r="U169" i="14" s="1"/>
  <c r="V169" i="14" s="1"/>
  <c r="S170" i="14"/>
  <c r="G161" i="12"/>
  <c r="V161" i="12"/>
  <c r="L162" i="12"/>
  <c r="Q162" i="12"/>
  <c r="S165" i="12"/>
  <c r="T165" i="12" s="1"/>
  <c r="U165" i="12" s="1"/>
  <c r="K168" i="14" l="1"/>
  <c r="L167" i="14"/>
  <c r="Q167" i="14"/>
  <c r="P168" i="14"/>
  <c r="S170" i="16"/>
  <c r="T169" i="16"/>
  <c r="U169" i="16" s="1"/>
  <c r="V169" i="16" s="1"/>
  <c r="S171" i="14"/>
  <c r="T170" i="14"/>
  <c r="U170" i="14" s="1"/>
  <c r="V170" i="14" s="1"/>
  <c r="G169" i="14"/>
  <c r="F170" i="14"/>
  <c r="G162" i="12"/>
  <c r="L163" i="12"/>
  <c r="V162" i="12"/>
  <c r="Q163" i="12"/>
  <c r="S166" i="12"/>
  <c r="T166" i="12" s="1"/>
  <c r="U166" i="12" s="1"/>
  <c r="Q168" i="14" l="1"/>
  <c r="P169" i="14"/>
  <c r="T170" i="16"/>
  <c r="U170" i="16" s="1"/>
  <c r="V170" i="16" s="1"/>
  <c r="S171" i="16"/>
  <c r="L168" i="14"/>
  <c r="K169" i="14"/>
  <c r="G170" i="14"/>
  <c r="F171" i="14"/>
  <c r="S172" i="14"/>
  <c r="T171" i="14"/>
  <c r="U171" i="14" s="1"/>
  <c r="V171" i="14" s="1"/>
  <c r="G163" i="12"/>
  <c r="L164" i="12"/>
  <c r="V163" i="12"/>
  <c r="Q164" i="12"/>
  <c r="S167" i="12"/>
  <c r="T167" i="12" s="1"/>
  <c r="U167" i="12" s="1"/>
  <c r="K170" i="14" l="1"/>
  <c r="L169" i="14"/>
  <c r="T171" i="16"/>
  <c r="U171" i="16" s="1"/>
  <c r="V171" i="16" s="1"/>
  <c r="S172" i="16"/>
  <c r="Q169" i="14"/>
  <c r="P170" i="14"/>
  <c r="T172" i="14"/>
  <c r="U172" i="14" s="1"/>
  <c r="V172" i="14" s="1"/>
  <c r="S173" i="14"/>
  <c r="G171" i="14"/>
  <c r="F172" i="14"/>
  <c r="G164" i="12"/>
  <c r="L165" i="12"/>
  <c r="V164" i="12"/>
  <c r="Q165" i="12"/>
  <c r="S168" i="12"/>
  <c r="T168" i="12" s="1"/>
  <c r="U168" i="12" s="1"/>
  <c r="Q170" i="14" l="1"/>
  <c r="P171" i="14"/>
  <c r="S173" i="16"/>
  <c r="T172" i="16"/>
  <c r="U172" i="16" s="1"/>
  <c r="V172" i="16" s="1"/>
  <c r="L170" i="14"/>
  <c r="K171" i="14"/>
  <c r="T173" i="14"/>
  <c r="U173" i="14" s="1"/>
  <c r="V173" i="14" s="1"/>
  <c r="S174" i="14"/>
  <c r="G172" i="14"/>
  <c r="F173" i="14"/>
  <c r="G165" i="12"/>
  <c r="L166" i="12"/>
  <c r="V165" i="12"/>
  <c r="S169" i="12"/>
  <c r="T169" i="12" s="1"/>
  <c r="U169" i="12" s="1"/>
  <c r="Q166" i="12"/>
  <c r="K172" i="14" l="1"/>
  <c r="L171" i="14"/>
  <c r="T173" i="16"/>
  <c r="U173" i="16" s="1"/>
  <c r="V173" i="16" s="1"/>
  <c r="S174" i="16"/>
  <c r="Q171" i="14"/>
  <c r="P172" i="14"/>
  <c r="G173" i="14"/>
  <c r="F174" i="14"/>
  <c r="T174" i="14"/>
  <c r="U174" i="14" s="1"/>
  <c r="V174" i="14" s="1"/>
  <c r="S175" i="14"/>
  <c r="G166" i="12"/>
  <c r="V166" i="12"/>
  <c r="L167" i="12"/>
  <c r="S170" i="12"/>
  <c r="T170" i="12" s="1"/>
  <c r="U170" i="12" s="1"/>
  <c r="Q167" i="12"/>
  <c r="Q172" i="14" l="1"/>
  <c r="P173" i="14"/>
  <c r="T174" i="16"/>
  <c r="U174" i="16" s="1"/>
  <c r="V174" i="16" s="1"/>
  <c r="S175" i="16"/>
  <c r="L172" i="14"/>
  <c r="K173" i="14"/>
  <c r="T175" i="14"/>
  <c r="U175" i="14" s="1"/>
  <c r="V175" i="14" s="1"/>
  <c r="S176" i="14"/>
  <c r="G174" i="14"/>
  <c r="F175" i="14"/>
  <c r="G167" i="12"/>
  <c r="V167" i="12"/>
  <c r="S171" i="12"/>
  <c r="T171" i="12" s="1"/>
  <c r="U171" i="12" s="1"/>
  <c r="L168" i="12"/>
  <c r="Q168" i="12"/>
  <c r="T175" i="16" l="1"/>
  <c r="U175" i="16" s="1"/>
  <c r="V175" i="16" s="1"/>
  <c r="S176" i="16"/>
  <c r="Q173" i="14"/>
  <c r="P174" i="14"/>
  <c r="K174" i="14"/>
  <c r="L173" i="14"/>
  <c r="G175" i="14"/>
  <c r="F176" i="14"/>
  <c r="S177" i="14"/>
  <c r="T176" i="14"/>
  <c r="U176" i="14" s="1"/>
  <c r="V176" i="14" s="1"/>
  <c r="G168" i="12"/>
  <c r="V168" i="12"/>
  <c r="L169" i="12"/>
  <c r="Q169" i="12"/>
  <c r="S172" i="12"/>
  <c r="T172" i="12" s="1"/>
  <c r="U172" i="12" s="1"/>
  <c r="Q174" i="14" l="1"/>
  <c r="P175" i="14"/>
  <c r="L174" i="14"/>
  <c r="K175" i="14"/>
  <c r="T176" i="16"/>
  <c r="U176" i="16" s="1"/>
  <c r="V176" i="16" s="1"/>
  <c r="S177" i="16"/>
  <c r="G176" i="14"/>
  <c r="F177" i="14"/>
  <c r="S178" i="14"/>
  <c r="T177" i="14"/>
  <c r="U177" i="14" s="1"/>
  <c r="V177" i="14" s="1"/>
  <c r="G169" i="12"/>
  <c r="L170" i="12"/>
  <c r="V169" i="12"/>
  <c r="Q170" i="12"/>
  <c r="S173" i="12"/>
  <c r="T173" i="12" s="1"/>
  <c r="U173" i="12" s="1"/>
  <c r="L175" i="14" l="1"/>
  <c r="K176" i="14"/>
  <c r="T177" i="16"/>
  <c r="U177" i="16" s="1"/>
  <c r="V177" i="16" s="1"/>
  <c r="S178" i="16"/>
  <c r="Q175" i="14"/>
  <c r="P176" i="14"/>
  <c r="T178" i="14"/>
  <c r="U178" i="14" s="1"/>
  <c r="V178" i="14" s="1"/>
  <c r="S179" i="14"/>
  <c r="G177" i="14"/>
  <c r="F178" i="14"/>
  <c r="G170" i="12"/>
  <c r="V170" i="12"/>
  <c r="S174" i="12"/>
  <c r="T174" i="12" s="1"/>
  <c r="U174" i="12" s="1"/>
  <c r="Q171" i="12"/>
  <c r="L171" i="12"/>
  <c r="S179" i="16" l="1"/>
  <c r="T178" i="16"/>
  <c r="U178" i="16" s="1"/>
  <c r="V178" i="16" s="1"/>
  <c r="L176" i="14"/>
  <c r="K177" i="14"/>
  <c r="Q176" i="14"/>
  <c r="P177" i="14"/>
  <c r="G178" i="14"/>
  <c r="F179" i="14"/>
  <c r="T179" i="14"/>
  <c r="U179" i="14" s="1"/>
  <c r="V179" i="14" s="1"/>
  <c r="S180" i="14"/>
  <c r="G171" i="12"/>
  <c r="V171" i="12"/>
  <c r="Q172" i="12"/>
  <c r="L172" i="12"/>
  <c r="S175" i="12"/>
  <c r="T175" i="12" s="1"/>
  <c r="U175" i="12" s="1"/>
  <c r="L177" i="14" l="1"/>
  <c r="K178" i="14"/>
  <c r="Q177" i="14"/>
  <c r="P178" i="14"/>
  <c r="T179" i="16"/>
  <c r="U179" i="16" s="1"/>
  <c r="V179" i="16" s="1"/>
  <c r="S180" i="16"/>
  <c r="T180" i="14"/>
  <c r="U180" i="14" s="1"/>
  <c r="V180" i="14" s="1"/>
  <c r="S181" i="14"/>
  <c r="G179" i="14"/>
  <c r="F180" i="14"/>
  <c r="G172" i="12"/>
  <c r="V172" i="12"/>
  <c r="S176" i="12"/>
  <c r="T176" i="12" s="1"/>
  <c r="U176" i="12" s="1"/>
  <c r="Q173" i="12"/>
  <c r="L173" i="12"/>
  <c r="T180" i="16" l="1"/>
  <c r="U180" i="16" s="1"/>
  <c r="V180" i="16" s="1"/>
  <c r="S181" i="16"/>
  <c r="Q178" i="14"/>
  <c r="P179" i="14"/>
  <c r="L178" i="14"/>
  <c r="K179" i="14"/>
  <c r="G180" i="14"/>
  <c r="F181" i="14"/>
  <c r="T181" i="14"/>
  <c r="U181" i="14" s="1"/>
  <c r="V181" i="14" s="1"/>
  <c r="S182" i="14"/>
  <c r="G173" i="12"/>
  <c r="V173" i="12"/>
  <c r="Q174" i="12"/>
  <c r="L174" i="12"/>
  <c r="S177" i="12"/>
  <c r="T177" i="12" s="1"/>
  <c r="U177" i="12" s="1"/>
  <c r="K180" i="14" l="1"/>
  <c r="L179" i="14"/>
  <c r="Q179" i="14"/>
  <c r="P180" i="14"/>
  <c r="S182" i="16"/>
  <c r="T181" i="16"/>
  <c r="U181" i="16" s="1"/>
  <c r="V181" i="16" s="1"/>
  <c r="S183" i="14"/>
  <c r="T182" i="14"/>
  <c r="U182" i="14" s="1"/>
  <c r="V182" i="14" s="1"/>
  <c r="G181" i="14"/>
  <c r="F182" i="14"/>
  <c r="G174" i="12"/>
  <c r="V174" i="12"/>
  <c r="Q175" i="12"/>
  <c r="S178" i="12"/>
  <c r="T178" i="12" s="1"/>
  <c r="U178" i="12" s="1"/>
  <c r="L175" i="12"/>
  <c r="P181" i="14" l="1"/>
  <c r="Q180" i="14"/>
  <c r="T182" i="16"/>
  <c r="U182" i="16" s="1"/>
  <c r="V182" i="16" s="1"/>
  <c r="S183" i="16"/>
  <c r="L180" i="14"/>
  <c r="K181" i="14"/>
  <c r="G182" i="14"/>
  <c r="F183" i="14"/>
  <c r="S184" i="14"/>
  <c r="T183" i="14"/>
  <c r="U183" i="14" s="1"/>
  <c r="V183" i="14" s="1"/>
  <c r="G175" i="12"/>
  <c r="V175" i="12"/>
  <c r="S179" i="12"/>
  <c r="T179" i="12" s="1"/>
  <c r="U179" i="12" s="1"/>
  <c r="L176" i="12"/>
  <c r="Q176" i="12"/>
  <c r="T183" i="16" l="1"/>
  <c r="U183" i="16" s="1"/>
  <c r="V183" i="16" s="1"/>
  <c r="S184" i="16"/>
  <c r="L181" i="14"/>
  <c r="K182" i="14"/>
  <c r="Q181" i="14"/>
  <c r="P182" i="14"/>
  <c r="G183" i="14"/>
  <c r="F184" i="14"/>
  <c r="S185" i="14"/>
  <c r="T184" i="14"/>
  <c r="U184" i="14" s="1"/>
  <c r="V184" i="14" s="1"/>
  <c r="G176" i="12"/>
  <c r="V176" i="12"/>
  <c r="Q177" i="12"/>
  <c r="S180" i="12"/>
  <c r="T180" i="12" s="1"/>
  <c r="U180" i="12" s="1"/>
  <c r="L177" i="12"/>
  <c r="Q182" i="14" l="1"/>
  <c r="P183" i="14"/>
  <c r="K183" i="14"/>
  <c r="L182" i="14"/>
  <c r="S185" i="16"/>
  <c r="T184" i="16"/>
  <c r="U184" i="16" s="1"/>
  <c r="V184" i="16" s="1"/>
  <c r="G184" i="14"/>
  <c r="F185" i="14"/>
  <c r="T185" i="14"/>
  <c r="U185" i="14" s="1"/>
  <c r="V185" i="14" s="1"/>
  <c r="S186" i="14"/>
  <c r="G177" i="12"/>
  <c r="V177" i="12"/>
  <c r="S181" i="12"/>
  <c r="T181" i="12" s="1"/>
  <c r="U181" i="12" s="1"/>
  <c r="L178" i="12"/>
  <c r="Q178" i="12"/>
  <c r="T185" i="16" l="1"/>
  <c r="U185" i="16" s="1"/>
  <c r="V185" i="16" s="1"/>
  <c r="S186" i="16"/>
  <c r="L183" i="14"/>
  <c r="K184" i="14"/>
  <c r="Q183" i="14"/>
  <c r="P184" i="14"/>
  <c r="G185" i="14"/>
  <c r="F186" i="14"/>
  <c r="T186" i="14"/>
  <c r="U186" i="14" s="1"/>
  <c r="V186" i="14" s="1"/>
  <c r="S187" i="14"/>
  <c r="G178" i="12"/>
  <c r="V178" i="12"/>
  <c r="Q179" i="12"/>
  <c r="S182" i="12"/>
  <c r="T182" i="12" s="1"/>
  <c r="U182" i="12" s="1"/>
  <c r="L179" i="12"/>
  <c r="T186" i="16" l="1"/>
  <c r="U186" i="16" s="1"/>
  <c r="V186" i="16" s="1"/>
  <c r="S187" i="16"/>
  <c r="Q184" i="14"/>
  <c r="P185" i="14"/>
  <c r="L184" i="14"/>
  <c r="K185" i="14"/>
  <c r="T187" i="14"/>
  <c r="U187" i="14" s="1"/>
  <c r="V187" i="14" s="1"/>
  <c r="S188" i="14"/>
  <c r="G186" i="14"/>
  <c r="F187" i="14"/>
  <c r="G179" i="12"/>
  <c r="V179" i="12"/>
  <c r="L180" i="12"/>
  <c r="S183" i="12"/>
  <c r="T183" i="12" s="1"/>
  <c r="U183" i="12" s="1"/>
  <c r="Q180" i="12"/>
  <c r="Q185" i="14" l="1"/>
  <c r="P186" i="14"/>
  <c r="L185" i="14"/>
  <c r="K186" i="14"/>
  <c r="S188" i="16"/>
  <c r="T187" i="16"/>
  <c r="U187" i="16" s="1"/>
  <c r="V187" i="16" s="1"/>
  <c r="F188" i="14"/>
  <c r="G187" i="14"/>
  <c r="T188" i="14"/>
  <c r="U188" i="14" s="1"/>
  <c r="V188" i="14" s="1"/>
  <c r="S189" i="14"/>
  <c r="G180" i="12"/>
  <c r="V180" i="12"/>
  <c r="S184" i="12"/>
  <c r="T184" i="12" s="1"/>
  <c r="U184" i="12" s="1"/>
  <c r="L181" i="12"/>
  <c r="Q181" i="12"/>
  <c r="T188" i="16" l="1"/>
  <c r="U188" i="16" s="1"/>
  <c r="V188" i="16" s="1"/>
  <c r="S189" i="16"/>
  <c r="L186" i="14"/>
  <c r="K187" i="14"/>
  <c r="Q186" i="14"/>
  <c r="P187" i="14"/>
  <c r="G188" i="14"/>
  <c r="F189" i="14"/>
  <c r="T189" i="14"/>
  <c r="U189" i="14" s="1"/>
  <c r="V189" i="14" s="1"/>
  <c r="S190" i="14"/>
  <c r="G181" i="12"/>
  <c r="V181" i="12"/>
  <c r="S185" i="12"/>
  <c r="T185" i="12" s="1"/>
  <c r="U185" i="12" s="1"/>
  <c r="Q182" i="12"/>
  <c r="L182" i="12"/>
  <c r="L187" i="14" l="1"/>
  <c r="K188" i="14"/>
  <c r="T189" i="16"/>
  <c r="U189" i="16" s="1"/>
  <c r="V189" i="16" s="1"/>
  <c r="S190" i="16"/>
  <c r="P188" i="14"/>
  <c r="Q187" i="14"/>
  <c r="G189" i="14"/>
  <c r="F190" i="14"/>
  <c r="S191" i="14"/>
  <c r="T190" i="14"/>
  <c r="U190" i="14" s="1"/>
  <c r="V190" i="14" s="1"/>
  <c r="G182" i="12"/>
  <c r="V182" i="12"/>
  <c r="Q183" i="12"/>
  <c r="S186" i="12"/>
  <c r="T186" i="12" s="1"/>
  <c r="U186" i="12" s="1"/>
  <c r="L183" i="12"/>
  <c r="Q188" i="14" l="1"/>
  <c r="P189" i="14"/>
  <c r="S191" i="16"/>
  <c r="T190" i="16"/>
  <c r="U190" i="16" s="1"/>
  <c r="V190" i="16" s="1"/>
  <c r="L188" i="14"/>
  <c r="K189" i="14"/>
  <c r="T191" i="14"/>
  <c r="U191" i="14" s="1"/>
  <c r="V191" i="14" s="1"/>
  <c r="S192" i="14"/>
  <c r="G190" i="14"/>
  <c r="F191" i="14"/>
  <c r="G183" i="12"/>
  <c r="V183" i="12"/>
  <c r="S187" i="12"/>
  <c r="T187" i="12" s="1"/>
  <c r="U187" i="12" s="1"/>
  <c r="Q184" i="12"/>
  <c r="L184" i="12"/>
  <c r="S192" i="16" l="1"/>
  <c r="T191" i="16"/>
  <c r="U191" i="16" s="1"/>
  <c r="V191" i="16" s="1"/>
  <c r="L189" i="14"/>
  <c r="K190" i="14"/>
  <c r="Q189" i="14"/>
  <c r="P190" i="14"/>
  <c r="G191" i="14"/>
  <c r="F192" i="14"/>
  <c r="T192" i="14"/>
  <c r="U192" i="14" s="1"/>
  <c r="V192" i="14" s="1"/>
  <c r="S193" i="14"/>
  <c r="G184" i="12"/>
  <c r="V184" i="12"/>
  <c r="Q185" i="12"/>
  <c r="S188" i="12"/>
  <c r="T188" i="12" s="1"/>
  <c r="U188" i="12" s="1"/>
  <c r="L185" i="12"/>
  <c r="Q190" i="14" l="1"/>
  <c r="P191" i="14"/>
  <c r="L190" i="14"/>
  <c r="K191" i="14"/>
  <c r="T192" i="16"/>
  <c r="U192" i="16" s="1"/>
  <c r="V192" i="16" s="1"/>
  <c r="S193" i="16"/>
  <c r="T193" i="14"/>
  <c r="U193" i="14" s="1"/>
  <c r="V193" i="14" s="1"/>
  <c r="S194" i="14"/>
  <c r="G192" i="14"/>
  <c r="F193" i="14"/>
  <c r="G185" i="12"/>
  <c r="V185" i="12"/>
  <c r="S189" i="12"/>
  <c r="T189" i="12" s="1"/>
  <c r="U189" i="12" s="1"/>
  <c r="Q186" i="12"/>
  <c r="L186" i="12"/>
  <c r="S194" i="16" l="1"/>
  <c r="T193" i="16"/>
  <c r="U193" i="16" s="1"/>
  <c r="V193" i="16" s="1"/>
  <c r="L191" i="14"/>
  <c r="K192" i="14"/>
  <c r="Q191" i="14"/>
  <c r="P192" i="14"/>
  <c r="G193" i="14"/>
  <c r="F194" i="14"/>
  <c r="T194" i="14"/>
  <c r="U194" i="14" s="1"/>
  <c r="V194" i="14" s="1"/>
  <c r="S195" i="14"/>
  <c r="G186" i="12"/>
  <c r="V186" i="12"/>
  <c r="Q187" i="12"/>
  <c r="L187" i="12"/>
  <c r="S190" i="12"/>
  <c r="T190" i="12" s="1"/>
  <c r="U190" i="12" s="1"/>
  <c r="L192" i="14" l="1"/>
  <c r="K193" i="14"/>
  <c r="Q192" i="14"/>
  <c r="P193" i="14"/>
  <c r="T194" i="16"/>
  <c r="U194" i="16" s="1"/>
  <c r="V194" i="16" s="1"/>
  <c r="S195" i="16"/>
  <c r="S196" i="14"/>
  <c r="T195" i="14"/>
  <c r="U195" i="14" s="1"/>
  <c r="V195" i="14" s="1"/>
  <c r="G194" i="14"/>
  <c r="F195" i="14"/>
  <c r="G187" i="12"/>
  <c r="L188" i="12"/>
  <c r="V187" i="12"/>
  <c r="S191" i="12"/>
  <c r="T191" i="12" s="1"/>
  <c r="U191" i="12" s="1"/>
  <c r="Q188" i="12"/>
  <c r="P194" i="14" l="1"/>
  <c r="Q193" i="14"/>
  <c r="T195" i="16"/>
  <c r="U195" i="16" s="1"/>
  <c r="V195" i="16" s="1"/>
  <c r="S196" i="16"/>
  <c r="L193" i="14"/>
  <c r="K194" i="14"/>
  <c r="G195" i="14"/>
  <c r="F196" i="14"/>
  <c r="S197" i="14"/>
  <c r="T196" i="14"/>
  <c r="U196" i="14" s="1"/>
  <c r="V196" i="14" s="1"/>
  <c r="G188" i="12"/>
  <c r="V188" i="12"/>
  <c r="S192" i="12"/>
  <c r="T192" i="12" s="1"/>
  <c r="U192" i="12" s="1"/>
  <c r="L189" i="12"/>
  <c r="Q189" i="12"/>
  <c r="K195" i="14" l="1"/>
  <c r="L194" i="14"/>
  <c r="S197" i="16"/>
  <c r="T196" i="16"/>
  <c r="U196" i="16" s="1"/>
  <c r="V196" i="16" s="1"/>
  <c r="Q194" i="14"/>
  <c r="P195" i="14"/>
  <c r="G196" i="14"/>
  <c r="F197" i="14"/>
  <c r="T197" i="14"/>
  <c r="U197" i="14" s="1"/>
  <c r="V197" i="14" s="1"/>
  <c r="S198" i="14"/>
  <c r="G189" i="12"/>
  <c r="V189" i="12"/>
  <c r="L190" i="12"/>
  <c r="Q190" i="12"/>
  <c r="S193" i="12"/>
  <c r="T193" i="12" s="1"/>
  <c r="U193" i="12" s="1"/>
  <c r="T197" i="16" l="1"/>
  <c r="U197" i="16" s="1"/>
  <c r="V197" i="16" s="1"/>
  <c r="S198" i="16"/>
  <c r="L195" i="14"/>
  <c r="K196" i="14"/>
  <c r="Q195" i="14"/>
  <c r="P196" i="14"/>
  <c r="T198" i="14"/>
  <c r="U198" i="14" s="1"/>
  <c r="V198" i="14" s="1"/>
  <c r="S199" i="14"/>
  <c r="G197" i="14"/>
  <c r="F198" i="14"/>
  <c r="G190" i="12"/>
  <c r="V190" i="12"/>
  <c r="S194" i="12"/>
  <c r="T194" i="12" s="1"/>
  <c r="U194" i="12" s="1"/>
  <c r="L191" i="12"/>
  <c r="Q191" i="12"/>
  <c r="Q196" i="14" l="1"/>
  <c r="P197" i="14"/>
  <c r="L196" i="14"/>
  <c r="K197" i="14"/>
  <c r="S199" i="16"/>
  <c r="T198" i="16"/>
  <c r="U198" i="16" s="1"/>
  <c r="V198" i="16" s="1"/>
  <c r="T199" i="14"/>
  <c r="U199" i="14" s="1"/>
  <c r="V199" i="14" s="1"/>
  <c r="S200" i="14"/>
  <c r="G198" i="14"/>
  <c r="F199" i="14"/>
  <c r="G191" i="12"/>
  <c r="V191" i="12"/>
  <c r="L192" i="12"/>
  <c r="Q192" i="12"/>
  <c r="S195" i="12"/>
  <c r="T195" i="12" s="1"/>
  <c r="U195" i="12" s="1"/>
  <c r="Q197" i="14" l="1"/>
  <c r="P198" i="14"/>
  <c r="S200" i="16"/>
  <c r="T199" i="16"/>
  <c r="U199" i="16" s="1"/>
  <c r="V199" i="16" s="1"/>
  <c r="L197" i="14"/>
  <c r="K198" i="14"/>
  <c r="T200" i="14"/>
  <c r="U200" i="14" s="1"/>
  <c r="V200" i="14" s="1"/>
  <c r="S201" i="14"/>
  <c r="G199" i="14"/>
  <c r="F200" i="14"/>
  <c r="G192" i="12"/>
  <c r="V192" i="12"/>
  <c r="Q193" i="12"/>
  <c r="S196" i="12"/>
  <c r="T196" i="12" s="1"/>
  <c r="U196" i="12" s="1"/>
  <c r="L193" i="12"/>
  <c r="K199" i="14" l="1"/>
  <c r="L198" i="14"/>
  <c r="T200" i="16"/>
  <c r="U200" i="16" s="1"/>
  <c r="V200" i="16" s="1"/>
  <c r="S201" i="16"/>
  <c r="Q198" i="14"/>
  <c r="P199" i="14"/>
  <c r="S202" i="14"/>
  <c r="T201" i="14"/>
  <c r="U201" i="14" s="1"/>
  <c r="V201" i="14" s="1"/>
  <c r="G200" i="14"/>
  <c r="F201" i="14"/>
  <c r="G193" i="12"/>
  <c r="L194" i="12"/>
  <c r="V193" i="12"/>
  <c r="S197" i="12"/>
  <c r="T197" i="12" s="1"/>
  <c r="U197" i="12" s="1"/>
  <c r="Q194" i="12"/>
  <c r="T201" i="16" l="1"/>
  <c r="U201" i="16" s="1"/>
  <c r="V201" i="16" s="1"/>
  <c r="S202" i="16"/>
  <c r="P200" i="14"/>
  <c r="Q199" i="14"/>
  <c r="K200" i="14"/>
  <c r="L199" i="14"/>
  <c r="G201" i="14"/>
  <c r="F202" i="14"/>
  <c r="S203" i="14"/>
  <c r="T202" i="14"/>
  <c r="U202" i="14" s="1"/>
  <c r="V202" i="14" s="1"/>
  <c r="G194" i="12"/>
  <c r="V194" i="12"/>
  <c r="Q195" i="12"/>
  <c r="L195" i="12"/>
  <c r="S198" i="12"/>
  <c r="T198" i="12" s="1"/>
  <c r="U198" i="12" s="1"/>
  <c r="L200" i="14" l="1"/>
  <c r="K201" i="14"/>
  <c r="Q200" i="14"/>
  <c r="P201" i="14"/>
  <c r="S203" i="16"/>
  <c r="T202" i="16"/>
  <c r="U202" i="16" s="1"/>
  <c r="V202" i="16" s="1"/>
  <c r="G202" i="14"/>
  <c r="F203" i="14"/>
  <c r="T203" i="14"/>
  <c r="U203" i="14" s="1"/>
  <c r="V203" i="14" s="1"/>
  <c r="S204" i="14"/>
  <c r="G195" i="12"/>
  <c r="V195" i="12"/>
  <c r="S199" i="12"/>
  <c r="T199" i="12" s="1"/>
  <c r="U199" i="12" s="1"/>
  <c r="L196" i="12"/>
  <c r="Q196" i="12"/>
  <c r="T203" i="16" l="1"/>
  <c r="U203" i="16" s="1"/>
  <c r="V203" i="16" s="1"/>
  <c r="S204" i="16"/>
  <c r="P202" i="14"/>
  <c r="Q201" i="14"/>
  <c r="L201" i="14"/>
  <c r="K202" i="14"/>
  <c r="G203" i="14"/>
  <c r="F204" i="14"/>
  <c r="T204" i="14"/>
  <c r="U204" i="14" s="1"/>
  <c r="V204" i="14" s="1"/>
  <c r="S205" i="14"/>
  <c r="G196" i="12"/>
  <c r="V196" i="12"/>
  <c r="Q197" i="12"/>
  <c r="S200" i="12"/>
  <c r="T200" i="12" s="1"/>
  <c r="U200" i="12" s="1"/>
  <c r="L197" i="12"/>
  <c r="L202" i="14" l="1"/>
  <c r="K203" i="14"/>
  <c r="P203" i="14"/>
  <c r="Q202" i="14"/>
  <c r="S205" i="16"/>
  <c r="T204" i="16"/>
  <c r="U204" i="16" s="1"/>
  <c r="V204" i="16" s="1"/>
  <c r="S206" i="14"/>
  <c r="T205" i="14"/>
  <c r="U205" i="14" s="1"/>
  <c r="V205" i="14" s="1"/>
  <c r="G204" i="14"/>
  <c r="F205" i="14"/>
  <c r="G197" i="12"/>
  <c r="L198" i="12"/>
  <c r="V197" i="12"/>
  <c r="Q198" i="12"/>
  <c r="S201" i="12"/>
  <c r="T201" i="12" s="1"/>
  <c r="U201" i="12" s="1"/>
  <c r="P204" i="14" l="1"/>
  <c r="Q203" i="14"/>
  <c r="T205" i="16"/>
  <c r="U205" i="16" s="1"/>
  <c r="V205" i="16" s="1"/>
  <c r="S206" i="16"/>
  <c r="L203" i="14"/>
  <c r="K204" i="14"/>
  <c r="G205" i="14"/>
  <c r="F206" i="14"/>
  <c r="T206" i="14"/>
  <c r="U206" i="14" s="1"/>
  <c r="V206" i="14" s="1"/>
  <c r="S207" i="14"/>
  <c r="G198" i="12"/>
  <c r="V198" i="12"/>
  <c r="S202" i="12"/>
  <c r="T202" i="12" s="1"/>
  <c r="U202" i="12" s="1"/>
  <c r="L199" i="12"/>
  <c r="Q199" i="12"/>
  <c r="T206" i="16" l="1"/>
  <c r="U206" i="16" s="1"/>
  <c r="V206" i="16" s="1"/>
  <c r="S207" i="16"/>
  <c r="L204" i="14"/>
  <c r="K205" i="14"/>
  <c r="Q204" i="14"/>
  <c r="P205" i="14"/>
  <c r="G206" i="14"/>
  <c r="F207" i="14"/>
  <c r="T207" i="14"/>
  <c r="U207" i="14" s="1"/>
  <c r="V207" i="14" s="1"/>
  <c r="S208" i="14"/>
  <c r="G199" i="12"/>
  <c r="V199" i="12"/>
  <c r="Q200" i="12"/>
  <c r="L200" i="12"/>
  <c r="S203" i="12"/>
  <c r="T203" i="12" s="1"/>
  <c r="U203" i="12" s="1"/>
  <c r="L205" i="14" l="1"/>
  <c r="K206" i="14"/>
  <c r="Q205" i="14"/>
  <c r="P206" i="14"/>
  <c r="T207" i="16"/>
  <c r="U207" i="16" s="1"/>
  <c r="V207" i="16" s="1"/>
  <c r="S208" i="16"/>
  <c r="S209" i="14"/>
  <c r="T208" i="14"/>
  <c r="U208" i="14" s="1"/>
  <c r="V208" i="14" s="1"/>
  <c r="G207" i="14"/>
  <c r="F208" i="14"/>
  <c r="G200" i="12"/>
  <c r="V200" i="12"/>
  <c r="L201" i="12"/>
  <c r="Q201" i="12"/>
  <c r="S204" i="12"/>
  <c r="T204" i="12" s="1"/>
  <c r="U204" i="12" s="1"/>
  <c r="P207" i="14" l="1"/>
  <c r="Q206" i="14"/>
  <c r="S209" i="16"/>
  <c r="T208" i="16"/>
  <c r="U208" i="16" s="1"/>
  <c r="V208" i="16" s="1"/>
  <c r="K207" i="14"/>
  <c r="L206" i="14"/>
  <c r="G208" i="14"/>
  <c r="F209" i="14"/>
  <c r="T209" i="14"/>
  <c r="U209" i="14" s="1"/>
  <c r="V209" i="14" s="1"/>
  <c r="S210" i="14"/>
  <c r="G201" i="12"/>
  <c r="V201" i="12"/>
  <c r="S205" i="12"/>
  <c r="T205" i="12" s="1"/>
  <c r="U205" i="12" s="1"/>
  <c r="L202" i="12"/>
  <c r="Q202" i="12"/>
  <c r="L207" i="14" l="1"/>
  <c r="K208" i="14"/>
  <c r="T209" i="16"/>
  <c r="U209" i="16" s="1"/>
  <c r="V209" i="16" s="1"/>
  <c r="S210" i="16"/>
  <c r="Q207" i="14"/>
  <c r="P208" i="14"/>
  <c r="T210" i="14"/>
  <c r="U210" i="14" s="1"/>
  <c r="V210" i="14" s="1"/>
  <c r="S211" i="14"/>
  <c r="G209" i="14"/>
  <c r="F210" i="14"/>
  <c r="G202" i="12"/>
  <c r="V202" i="12"/>
  <c r="L203" i="12"/>
  <c r="S206" i="12"/>
  <c r="T206" i="12" s="1"/>
  <c r="U206" i="12" s="1"/>
  <c r="Q203" i="12"/>
  <c r="P209" i="14" l="1"/>
  <c r="Q208" i="14"/>
  <c r="T210" i="16"/>
  <c r="U210" i="16" s="1"/>
  <c r="V210" i="16" s="1"/>
  <c r="S211" i="16"/>
  <c r="L208" i="14"/>
  <c r="K209" i="14"/>
  <c r="S212" i="14"/>
  <c r="T211" i="14"/>
  <c r="U211" i="14" s="1"/>
  <c r="V211" i="14" s="1"/>
  <c r="G210" i="14"/>
  <c r="F211" i="14"/>
  <c r="G203" i="12"/>
  <c r="V203" i="12"/>
  <c r="Q204" i="12"/>
  <c r="S207" i="12"/>
  <c r="T207" i="12" s="1"/>
  <c r="U207" i="12" s="1"/>
  <c r="L204" i="12"/>
  <c r="S212" i="16" l="1"/>
  <c r="T211" i="16"/>
  <c r="U211" i="16" s="1"/>
  <c r="V211" i="16" s="1"/>
  <c r="L209" i="14"/>
  <c r="K210" i="14"/>
  <c r="P210" i="14"/>
  <c r="Q209" i="14"/>
  <c r="G211" i="14"/>
  <c r="F212" i="14"/>
  <c r="T212" i="14"/>
  <c r="U212" i="14" s="1"/>
  <c r="V212" i="14" s="1"/>
  <c r="S213" i="14"/>
  <c r="G204" i="12"/>
  <c r="V204" i="12"/>
  <c r="Q205" i="12"/>
  <c r="L205" i="12"/>
  <c r="S208" i="12"/>
  <c r="T208" i="12" s="1"/>
  <c r="U208" i="12" s="1"/>
  <c r="P211" i="14" l="1"/>
  <c r="Q210" i="14"/>
  <c r="L210" i="14"/>
  <c r="K211" i="14"/>
  <c r="T212" i="16"/>
  <c r="U212" i="16" s="1"/>
  <c r="V212" i="16" s="1"/>
  <c r="S213" i="16"/>
  <c r="T213" i="14"/>
  <c r="U213" i="14" s="1"/>
  <c r="V213" i="14" s="1"/>
  <c r="S214" i="14"/>
  <c r="G212" i="14"/>
  <c r="F213" i="14"/>
  <c r="G205" i="12"/>
  <c r="L206" i="12"/>
  <c r="V205" i="12"/>
  <c r="S209" i="12"/>
  <c r="T209" i="12" s="1"/>
  <c r="U209" i="12" s="1"/>
  <c r="Q206" i="12"/>
  <c r="T213" i="16" l="1"/>
  <c r="U213" i="16" s="1"/>
  <c r="V213" i="16" s="1"/>
  <c r="S214" i="16"/>
  <c r="L211" i="14"/>
  <c r="K212" i="14"/>
  <c r="Q211" i="14"/>
  <c r="P212" i="14"/>
  <c r="S215" i="14"/>
  <c r="T214" i="14"/>
  <c r="U214" i="14" s="1"/>
  <c r="V214" i="14" s="1"/>
  <c r="G213" i="14"/>
  <c r="F214" i="14"/>
  <c r="G206" i="12"/>
  <c r="V206" i="12"/>
  <c r="L207" i="12"/>
  <c r="Q207" i="12"/>
  <c r="S210" i="12"/>
  <c r="T210" i="12" s="1"/>
  <c r="U210" i="12" s="1"/>
  <c r="K213" i="14" l="1"/>
  <c r="L212" i="14"/>
  <c r="P213" i="14"/>
  <c r="Q212" i="14"/>
  <c r="S215" i="16"/>
  <c r="T214" i="16"/>
  <c r="U214" i="16" s="1"/>
  <c r="V214" i="16" s="1"/>
  <c r="G214" i="14"/>
  <c r="F215" i="14"/>
  <c r="T215" i="14"/>
  <c r="U215" i="14" s="1"/>
  <c r="V215" i="14" s="1"/>
  <c r="S216" i="14"/>
  <c r="G207" i="12"/>
  <c r="V207" i="12"/>
  <c r="L208" i="12"/>
  <c r="Q208" i="12"/>
  <c r="S211" i="12"/>
  <c r="T211" i="12" s="1"/>
  <c r="U211" i="12" s="1"/>
  <c r="T215" i="16" l="1"/>
  <c r="U215" i="16" s="1"/>
  <c r="V215" i="16" s="1"/>
  <c r="S216" i="16"/>
  <c r="Q213" i="14"/>
  <c r="P214" i="14"/>
  <c r="L213" i="14"/>
  <c r="K214" i="14"/>
  <c r="G215" i="14"/>
  <c r="F216" i="14"/>
  <c r="T216" i="14"/>
  <c r="U216" i="14" s="1"/>
  <c r="V216" i="14" s="1"/>
  <c r="S217" i="14"/>
  <c r="G208" i="12"/>
  <c r="V208" i="12"/>
  <c r="L209" i="12"/>
  <c r="Q209" i="12"/>
  <c r="S212" i="12"/>
  <c r="T212" i="12" s="1"/>
  <c r="U212" i="12" s="1"/>
  <c r="L214" i="14" l="1"/>
  <c r="K215" i="14"/>
  <c r="Q214" i="14"/>
  <c r="P215" i="14"/>
  <c r="T216" i="16"/>
  <c r="U216" i="16" s="1"/>
  <c r="V216" i="16" s="1"/>
  <c r="S217" i="16"/>
  <c r="S218" i="14"/>
  <c r="T217" i="14"/>
  <c r="U217" i="14" s="1"/>
  <c r="V217" i="14" s="1"/>
  <c r="G216" i="14"/>
  <c r="F217" i="14"/>
  <c r="G209" i="12"/>
  <c r="V209" i="12"/>
  <c r="Q210" i="12"/>
  <c r="L210" i="12"/>
  <c r="S213" i="12"/>
  <c r="T213" i="12" s="1"/>
  <c r="U213" i="12" s="1"/>
  <c r="Q215" i="14" l="1"/>
  <c r="P216" i="14"/>
  <c r="S218" i="16"/>
  <c r="T217" i="16"/>
  <c r="U217" i="16" s="1"/>
  <c r="V217" i="16" s="1"/>
  <c r="L215" i="14"/>
  <c r="K216" i="14"/>
  <c r="G217" i="14"/>
  <c r="F218" i="14"/>
  <c r="T218" i="14"/>
  <c r="U218" i="14" s="1"/>
  <c r="V218" i="14" s="1"/>
  <c r="S219" i="14"/>
  <c r="G210" i="12"/>
  <c r="V210" i="12"/>
  <c r="Q211" i="12"/>
  <c r="S214" i="12"/>
  <c r="T214" i="12" s="1"/>
  <c r="U214" i="12" s="1"/>
  <c r="L211" i="12"/>
  <c r="T218" i="16" l="1"/>
  <c r="U218" i="16" s="1"/>
  <c r="V218" i="16" s="1"/>
  <c r="S219" i="16"/>
  <c r="K217" i="14"/>
  <c r="L216" i="14"/>
  <c r="Q216" i="14"/>
  <c r="P217" i="14"/>
  <c r="T219" i="14"/>
  <c r="U219" i="14" s="1"/>
  <c r="V219" i="14" s="1"/>
  <c r="S220" i="14"/>
  <c r="G218" i="14"/>
  <c r="F219" i="14"/>
  <c r="G211" i="12"/>
  <c r="V211" i="12"/>
  <c r="S215" i="12"/>
  <c r="T215" i="12" s="1"/>
  <c r="U215" i="12" s="1"/>
  <c r="L212" i="12"/>
  <c r="Q212" i="12"/>
  <c r="Q217" i="14" l="1"/>
  <c r="P218" i="14"/>
  <c r="T219" i="16"/>
  <c r="U219" i="16" s="1"/>
  <c r="V219" i="16" s="1"/>
  <c r="S220" i="16"/>
  <c r="K218" i="14"/>
  <c r="L217" i="14"/>
  <c r="S221" i="14"/>
  <c r="T220" i="14"/>
  <c r="U220" i="14" s="1"/>
  <c r="V220" i="14" s="1"/>
  <c r="G219" i="14"/>
  <c r="F220" i="14"/>
  <c r="G212" i="12"/>
  <c r="V212" i="12"/>
  <c r="L213" i="12"/>
  <c r="S216" i="12"/>
  <c r="T216" i="12" s="1"/>
  <c r="U216" i="12" s="1"/>
  <c r="Q213" i="12"/>
  <c r="S221" i="16" l="1"/>
  <c r="T220" i="16"/>
  <c r="U220" i="16" s="1"/>
  <c r="V220" i="16" s="1"/>
  <c r="K219" i="14"/>
  <c r="L218" i="14"/>
  <c r="P219" i="14"/>
  <c r="Q218" i="14"/>
  <c r="G220" i="14"/>
  <c r="F221" i="14"/>
  <c r="T221" i="14"/>
  <c r="U221" i="14" s="1"/>
  <c r="V221" i="14" s="1"/>
  <c r="S222" i="14"/>
  <c r="G213" i="12"/>
  <c r="V213" i="12"/>
  <c r="S217" i="12"/>
  <c r="T217" i="12" s="1"/>
  <c r="U217" i="12" s="1"/>
  <c r="Q214" i="12"/>
  <c r="L214" i="12"/>
  <c r="P220" i="14" l="1"/>
  <c r="Q219" i="14"/>
  <c r="L219" i="14"/>
  <c r="K220" i="14"/>
  <c r="T221" i="16"/>
  <c r="U221" i="16" s="1"/>
  <c r="V221" i="16" s="1"/>
  <c r="S222" i="16"/>
  <c r="G221" i="14"/>
  <c r="F222" i="14"/>
  <c r="T222" i="14"/>
  <c r="U222" i="14" s="1"/>
  <c r="V222" i="14" s="1"/>
  <c r="S223" i="14"/>
  <c r="G214" i="12"/>
  <c r="V214" i="12"/>
  <c r="L215" i="12"/>
  <c r="S218" i="12"/>
  <c r="T218" i="12" s="1"/>
  <c r="U218" i="12" s="1"/>
  <c r="Q215" i="12"/>
  <c r="L220" i="14" l="1"/>
  <c r="K221" i="14"/>
  <c r="T222" i="16"/>
  <c r="U222" i="16" s="1"/>
  <c r="V222" i="16" s="1"/>
  <c r="S223" i="16"/>
  <c r="Q220" i="14"/>
  <c r="P221" i="14"/>
  <c r="G222" i="14"/>
  <c r="F223" i="14"/>
  <c r="S224" i="14"/>
  <c r="T223" i="14"/>
  <c r="U223" i="14" s="1"/>
  <c r="V223" i="14" s="1"/>
  <c r="G215" i="12"/>
  <c r="L216" i="12"/>
  <c r="V215" i="12"/>
  <c r="Q216" i="12"/>
  <c r="S219" i="12"/>
  <c r="T219" i="12" s="1"/>
  <c r="U219" i="12" s="1"/>
  <c r="S224" i="16" l="1"/>
  <c r="T223" i="16"/>
  <c r="U223" i="16" s="1"/>
  <c r="V223" i="16" s="1"/>
  <c r="Q221" i="14"/>
  <c r="P222" i="14"/>
  <c r="L221" i="14"/>
  <c r="K222" i="14"/>
  <c r="G223" i="14"/>
  <c r="F224" i="14"/>
  <c r="S225" i="14"/>
  <c r="T224" i="14"/>
  <c r="U224" i="14" s="1"/>
  <c r="V224" i="14" s="1"/>
  <c r="G216" i="12"/>
  <c r="V216" i="12"/>
  <c r="S220" i="12"/>
  <c r="T220" i="12" s="1"/>
  <c r="U220" i="12" s="1"/>
  <c r="L217" i="12"/>
  <c r="Q217" i="12"/>
  <c r="L222" i="14" l="1"/>
  <c r="K223" i="14"/>
  <c r="Q222" i="14"/>
  <c r="P223" i="14"/>
  <c r="T224" i="16"/>
  <c r="U224" i="16" s="1"/>
  <c r="V224" i="16" s="1"/>
  <c r="S225" i="16"/>
  <c r="G224" i="14"/>
  <c r="F225" i="14"/>
  <c r="T225" i="14"/>
  <c r="U225" i="14" s="1"/>
  <c r="V225" i="14" s="1"/>
  <c r="S226" i="14"/>
  <c r="G217" i="12"/>
  <c r="V217" i="12"/>
  <c r="S221" i="12"/>
  <c r="T221" i="12" s="1"/>
  <c r="U221" i="12" s="1"/>
  <c r="L218" i="12"/>
  <c r="Q218" i="12"/>
  <c r="T225" i="16" l="1"/>
  <c r="U225" i="16" s="1"/>
  <c r="V225" i="16" s="1"/>
  <c r="S226" i="16"/>
  <c r="P224" i="14"/>
  <c r="Q223" i="14"/>
  <c r="K224" i="14"/>
  <c r="L223" i="14"/>
  <c r="G225" i="14"/>
  <c r="F226" i="14"/>
  <c r="T226" i="14"/>
  <c r="U226" i="14" s="1"/>
  <c r="V226" i="14" s="1"/>
  <c r="S227" i="14"/>
  <c r="G218" i="12"/>
  <c r="V218" i="12"/>
  <c r="L219" i="12"/>
  <c r="Q219" i="12"/>
  <c r="S222" i="12"/>
  <c r="T222" i="12" s="1"/>
  <c r="U222" i="12" s="1"/>
  <c r="L224" i="14" l="1"/>
  <c r="K225" i="14"/>
  <c r="Q224" i="14"/>
  <c r="P225" i="14"/>
  <c r="S227" i="16"/>
  <c r="T226" i="16"/>
  <c r="U226" i="16" s="1"/>
  <c r="V226" i="16" s="1"/>
  <c r="G226" i="14"/>
  <c r="F227" i="14"/>
  <c r="T227" i="14"/>
  <c r="U227" i="14" s="1"/>
  <c r="V227" i="14" s="1"/>
  <c r="S228" i="14"/>
  <c r="G219" i="12"/>
  <c r="L220" i="12"/>
  <c r="V219" i="12"/>
  <c r="Q220" i="12"/>
  <c r="S223" i="12"/>
  <c r="T223" i="12" s="1"/>
  <c r="U223" i="12" s="1"/>
  <c r="Q225" i="14" l="1"/>
  <c r="P226" i="14"/>
  <c r="T227" i="16"/>
  <c r="U227" i="16" s="1"/>
  <c r="V227" i="16" s="1"/>
  <c r="S228" i="16"/>
  <c r="L225" i="14"/>
  <c r="K226" i="14"/>
  <c r="G227" i="14"/>
  <c r="F228" i="14"/>
  <c r="T228" i="14"/>
  <c r="U228" i="14" s="1"/>
  <c r="V228" i="14" s="1"/>
  <c r="S229" i="14"/>
  <c r="G220" i="12"/>
  <c r="V220" i="12"/>
  <c r="L221" i="12"/>
  <c r="Q221" i="12"/>
  <c r="S224" i="12"/>
  <c r="T224" i="12" s="1"/>
  <c r="U224" i="12" s="1"/>
  <c r="T228" i="16" l="1"/>
  <c r="U228" i="16" s="1"/>
  <c r="V228" i="16" s="1"/>
  <c r="S229" i="16"/>
  <c r="Q226" i="14"/>
  <c r="P227" i="14"/>
  <c r="K227" i="14"/>
  <c r="L226" i="14"/>
  <c r="S230" i="14"/>
  <c r="T229" i="14"/>
  <c r="U229" i="14" s="1"/>
  <c r="V229" i="14" s="1"/>
  <c r="G228" i="14"/>
  <c r="F229" i="14"/>
  <c r="G221" i="12"/>
  <c r="V221" i="12"/>
  <c r="L222" i="12"/>
  <c r="S225" i="12"/>
  <c r="T225" i="12" s="1"/>
  <c r="U225" i="12" s="1"/>
  <c r="Q222" i="12"/>
  <c r="Q227" i="14" l="1"/>
  <c r="P228" i="14"/>
  <c r="K228" i="14"/>
  <c r="L227" i="14"/>
  <c r="S230" i="16"/>
  <c r="T229" i="16"/>
  <c r="U229" i="16" s="1"/>
  <c r="V229" i="16" s="1"/>
  <c r="G229" i="14"/>
  <c r="F230" i="14"/>
  <c r="S231" i="14"/>
  <c r="T230" i="14"/>
  <c r="U230" i="14" s="1"/>
  <c r="V230" i="14" s="1"/>
  <c r="G222" i="12"/>
  <c r="V222" i="12"/>
  <c r="S226" i="12"/>
  <c r="T226" i="12" s="1"/>
  <c r="U226" i="12" s="1"/>
  <c r="L223" i="12"/>
  <c r="Q223" i="12"/>
  <c r="T230" i="16" l="1"/>
  <c r="U230" i="16" s="1"/>
  <c r="V230" i="16" s="1"/>
  <c r="S231" i="16"/>
  <c r="K229" i="14"/>
  <c r="L228" i="14"/>
  <c r="Q228" i="14"/>
  <c r="P229" i="14"/>
  <c r="T231" i="14"/>
  <c r="U231" i="14" s="1"/>
  <c r="V231" i="14" s="1"/>
  <c r="S232" i="14"/>
  <c r="G230" i="14"/>
  <c r="F231" i="14"/>
  <c r="G223" i="12"/>
  <c r="V223" i="12"/>
  <c r="Q224" i="12"/>
  <c r="L224" i="12"/>
  <c r="S227" i="12"/>
  <c r="T227" i="12" s="1"/>
  <c r="U227" i="12" s="1"/>
  <c r="Q229" i="14" l="1"/>
  <c r="P230" i="14"/>
  <c r="L229" i="14"/>
  <c r="K230" i="14"/>
  <c r="T231" i="16"/>
  <c r="U231" i="16" s="1"/>
  <c r="V231" i="16" s="1"/>
  <c r="S232" i="16"/>
  <c r="G231" i="14"/>
  <c r="F232" i="14"/>
  <c r="T232" i="14"/>
  <c r="U232" i="14" s="1"/>
  <c r="V232" i="14" s="1"/>
  <c r="S233" i="14"/>
  <c r="G224" i="12"/>
  <c r="V224" i="12"/>
  <c r="Q225" i="12"/>
  <c r="L225" i="12"/>
  <c r="S228" i="12"/>
  <c r="T228" i="12" s="1"/>
  <c r="U228" i="12" s="1"/>
  <c r="S233" i="16" l="1"/>
  <c r="T232" i="16"/>
  <c r="U232" i="16" s="1"/>
  <c r="V232" i="16" s="1"/>
  <c r="Q230" i="14"/>
  <c r="P231" i="14"/>
  <c r="L230" i="14"/>
  <c r="K231" i="14"/>
  <c r="T233" i="14"/>
  <c r="U233" i="14" s="1"/>
  <c r="V233" i="14" s="1"/>
  <c r="S234" i="14"/>
  <c r="G232" i="14"/>
  <c r="F233" i="14"/>
  <c r="G225" i="12"/>
  <c r="L226" i="12"/>
  <c r="V225" i="12"/>
  <c r="Q226" i="12"/>
  <c r="S229" i="12"/>
  <c r="T229" i="12" s="1"/>
  <c r="U229" i="12" s="1"/>
  <c r="Q231" i="14" l="1"/>
  <c r="P232" i="14"/>
  <c r="L231" i="14"/>
  <c r="K232" i="14"/>
  <c r="T233" i="16"/>
  <c r="U233" i="16" s="1"/>
  <c r="V233" i="16" s="1"/>
  <c r="S234" i="16"/>
  <c r="T234" i="14"/>
  <c r="U234" i="14" s="1"/>
  <c r="V234" i="14" s="1"/>
  <c r="S235" i="14"/>
  <c r="G233" i="14"/>
  <c r="F234" i="14"/>
  <c r="G226" i="12"/>
  <c r="V226" i="12"/>
  <c r="S230" i="12"/>
  <c r="T230" i="12" s="1"/>
  <c r="U230" i="12" s="1"/>
  <c r="Q227" i="12"/>
  <c r="L227" i="12"/>
  <c r="T234" i="16" l="1"/>
  <c r="U234" i="16" s="1"/>
  <c r="V234" i="16" s="1"/>
  <c r="S235" i="16"/>
  <c r="L232" i="14"/>
  <c r="K233" i="14"/>
  <c r="Q232" i="14"/>
  <c r="P233" i="14"/>
  <c r="G234" i="14"/>
  <c r="F235" i="14"/>
  <c r="S236" i="14"/>
  <c r="T235" i="14"/>
  <c r="U235" i="14" s="1"/>
  <c r="V235" i="14" s="1"/>
  <c r="G227" i="12"/>
  <c r="V227" i="12"/>
  <c r="Q228" i="12"/>
  <c r="S231" i="12"/>
  <c r="T231" i="12" s="1"/>
  <c r="U231" i="12" s="1"/>
  <c r="L228" i="12"/>
  <c r="L233" i="14" l="1"/>
  <c r="K234" i="14"/>
  <c r="P234" i="14"/>
  <c r="Q233" i="14"/>
  <c r="S236" i="16"/>
  <c r="T235" i="16"/>
  <c r="U235" i="16" s="1"/>
  <c r="V235" i="16" s="1"/>
  <c r="G235" i="14"/>
  <c r="F236" i="14"/>
  <c r="S237" i="14"/>
  <c r="T236" i="14"/>
  <c r="U236" i="14" s="1"/>
  <c r="V236" i="14" s="1"/>
  <c r="G228" i="12"/>
  <c r="V228" i="12"/>
  <c r="S232" i="12"/>
  <c r="T232" i="12" s="1"/>
  <c r="U232" i="12" s="1"/>
  <c r="Q229" i="12"/>
  <c r="L229" i="12"/>
  <c r="T236" i="16" l="1"/>
  <c r="U236" i="16" s="1"/>
  <c r="V236" i="16" s="1"/>
  <c r="S237" i="16"/>
  <c r="Q234" i="14"/>
  <c r="P235" i="14"/>
  <c r="L234" i="14"/>
  <c r="K235" i="14"/>
  <c r="G236" i="14"/>
  <c r="F237" i="14"/>
  <c r="T237" i="14"/>
  <c r="U237" i="14" s="1"/>
  <c r="V237" i="14" s="1"/>
  <c r="S238" i="14"/>
  <c r="G229" i="12"/>
  <c r="V229" i="12"/>
  <c r="Q230" i="12"/>
  <c r="L230" i="12"/>
  <c r="S233" i="12"/>
  <c r="T233" i="12" s="1"/>
  <c r="U233" i="12" s="1"/>
  <c r="L235" i="14" l="1"/>
  <c r="K236" i="14"/>
  <c r="T237" i="16"/>
  <c r="U237" i="16" s="1"/>
  <c r="V237" i="16" s="1"/>
  <c r="S238" i="16"/>
  <c r="Q235" i="14"/>
  <c r="P236" i="14"/>
  <c r="T238" i="14"/>
  <c r="U238" i="14" s="1"/>
  <c r="V238" i="14" s="1"/>
  <c r="S239" i="14"/>
  <c r="G237" i="14"/>
  <c r="F238" i="14"/>
  <c r="G230" i="12"/>
  <c r="V230" i="12"/>
  <c r="S234" i="12"/>
  <c r="T234" i="12" s="1"/>
  <c r="U234" i="12" s="1"/>
  <c r="Q231" i="12"/>
  <c r="L231" i="12"/>
  <c r="S239" i="16" l="1"/>
  <c r="T238" i="16"/>
  <c r="U238" i="16" s="1"/>
  <c r="V238" i="16" s="1"/>
  <c r="Q236" i="14"/>
  <c r="P237" i="14"/>
  <c r="L236" i="14"/>
  <c r="K237" i="14"/>
  <c r="G238" i="14"/>
  <c r="F239" i="14"/>
  <c r="T239" i="14"/>
  <c r="U239" i="14" s="1"/>
  <c r="V239" i="14" s="1"/>
  <c r="S240" i="14"/>
  <c r="G231" i="12"/>
  <c r="V231" i="12"/>
  <c r="Q232" i="12"/>
  <c r="L232" i="12"/>
  <c r="S235" i="12"/>
  <c r="T235" i="12" s="1"/>
  <c r="U235" i="12" s="1"/>
  <c r="K238" i="14" l="1"/>
  <c r="L237" i="14"/>
  <c r="Q237" i="14"/>
  <c r="P238" i="14"/>
  <c r="T239" i="16"/>
  <c r="U239" i="16" s="1"/>
  <c r="V239" i="16" s="1"/>
  <c r="S240" i="16"/>
  <c r="S241" i="14"/>
  <c r="T240" i="14"/>
  <c r="U240" i="14" s="1"/>
  <c r="V240" i="14" s="1"/>
  <c r="G239" i="14"/>
  <c r="F240" i="14"/>
  <c r="G232" i="12"/>
  <c r="V232" i="12"/>
  <c r="L233" i="12"/>
  <c r="S236" i="12"/>
  <c r="T236" i="12" s="1"/>
  <c r="U236" i="12" s="1"/>
  <c r="Q233" i="12"/>
  <c r="Q238" i="14" l="1"/>
  <c r="P239" i="14"/>
  <c r="T240" i="16"/>
  <c r="U240" i="16" s="1"/>
  <c r="V240" i="16" s="1"/>
  <c r="S241" i="16"/>
  <c r="L238" i="14"/>
  <c r="K239" i="14"/>
  <c r="G240" i="14"/>
  <c r="F241" i="14"/>
  <c r="T241" i="14"/>
  <c r="U241" i="14" s="1"/>
  <c r="V241" i="14" s="1"/>
  <c r="S242" i="14"/>
  <c r="G233" i="12"/>
  <c r="V233" i="12"/>
  <c r="L234" i="12"/>
  <c r="S237" i="12"/>
  <c r="T237" i="12" s="1"/>
  <c r="U237" i="12" s="1"/>
  <c r="Q234" i="12"/>
  <c r="L239" i="14" l="1"/>
  <c r="K240" i="14"/>
  <c r="S242" i="16"/>
  <c r="T241" i="16"/>
  <c r="U241" i="16" s="1"/>
  <c r="V241" i="16" s="1"/>
  <c r="P240" i="14"/>
  <c r="Q239" i="14"/>
  <c r="G241" i="14"/>
  <c r="F242" i="14"/>
  <c r="S243" i="14"/>
  <c r="T242" i="14"/>
  <c r="U242" i="14" s="1"/>
  <c r="V242" i="14" s="1"/>
  <c r="G234" i="12"/>
  <c r="V234" i="12"/>
  <c r="Q235" i="12"/>
  <c r="S238" i="12"/>
  <c r="T238" i="12" s="1"/>
  <c r="U238" i="12" s="1"/>
  <c r="L235" i="12"/>
  <c r="P241" i="14" l="1"/>
  <c r="Q240" i="14"/>
  <c r="T242" i="16"/>
  <c r="U242" i="16" s="1"/>
  <c r="V242" i="16" s="1"/>
  <c r="S243" i="16"/>
  <c r="K241" i="14"/>
  <c r="L240" i="14"/>
  <c r="S244" i="14"/>
  <c r="T243" i="14"/>
  <c r="U243" i="14" s="1"/>
  <c r="V243" i="14" s="1"/>
  <c r="G242" i="14"/>
  <c r="F243" i="14"/>
  <c r="G235" i="12"/>
  <c r="V235" i="12"/>
  <c r="S239" i="12"/>
  <c r="T239" i="12" s="1"/>
  <c r="U239" i="12" s="1"/>
  <c r="Q236" i="12"/>
  <c r="L236" i="12"/>
  <c r="L241" i="14" l="1"/>
  <c r="K242" i="14"/>
  <c r="T243" i="16"/>
  <c r="U243" i="16" s="1"/>
  <c r="V243" i="16" s="1"/>
  <c r="S244" i="16"/>
  <c r="P242" i="14"/>
  <c r="Q241" i="14"/>
  <c r="G243" i="14"/>
  <c r="F244" i="14"/>
  <c r="T244" i="14"/>
  <c r="U244" i="14" s="1"/>
  <c r="V244" i="14" s="1"/>
  <c r="S245" i="14"/>
  <c r="G236" i="12"/>
  <c r="V236" i="12"/>
  <c r="Q237" i="12"/>
  <c r="L237" i="12"/>
  <c r="S240" i="12"/>
  <c r="T240" i="12" s="1"/>
  <c r="U240" i="12" s="1"/>
  <c r="S245" i="16" l="1"/>
  <c r="T244" i="16"/>
  <c r="U244" i="16" s="1"/>
  <c r="V244" i="16" s="1"/>
  <c r="Q242" i="14"/>
  <c r="P243" i="14"/>
  <c r="L242" i="14"/>
  <c r="K243" i="14"/>
  <c r="G244" i="14"/>
  <c r="F245" i="14"/>
  <c r="T245" i="14"/>
  <c r="U245" i="14" s="1"/>
  <c r="V245" i="14" s="1"/>
  <c r="S246" i="14"/>
  <c r="G237" i="12"/>
  <c r="L238" i="12"/>
  <c r="V237" i="12"/>
  <c r="S241" i="12"/>
  <c r="T241" i="12" s="1"/>
  <c r="U241" i="12" s="1"/>
  <c r="Q238" i="12"/>
  <c r="L243" i="14" l="1"/>
  <c r="K244" i="14"/>
  <c r="P244" i="14"/>
  <c r="Q243" i="14"/>
  <c r="T245" i="16"/>
  <c r="U245" i="16" s="1"/>
  <c r="V245" i="16" s="1"/>
  <c r="S246" i="16"/>
  <c r="S247" i="14"/>
  <c r="T246" i="14"/>
  <c r="U246" i="14" s="1"/>
  <c r="V246" i="14" s="1"/>
  <c r="G245" i="14"/>
  <c r="F246" i="14"/>
  <c r="G238" i="12"/>
  <c r="V238" i="12"/>
  <c r="L239" i="12"/>
  <c r="Q239" i="12"/>
  <c r="S242" i="12"/>
  <c r="T242" i="12" s="1"/>
  <c r="U242" i="12" s="1"/>
  <c r="Q244" i="14" l="1"/>
  <c r="P245" i="14"/>
  <c r="L244" i="14"/>
  <c r="K245" i="14"/>
  <c r="T246" i="16"/>
  <c r="U246" i="16" s="1"/>
  <c r="V246" i="16" s="1"/>
  <c r="S247" i="16"/>
  <c r="G246" i="14"/>
  <c r="F247" i="14"/>
  <c r="T247" i="14"/>
  <c r="U247" i="14" s="1"/>
  <c r="V247" i="14" s="1"/>
  <c r="S248" i="14"/>
  <c r="G239" i="12"/>
  <c r="L240" i="12"/>
  <c r="V239" i="12"/>
  <c r="S243" i="12"/>
  <c r="T243" i="12" s="1"/>
  <c r="U243" i="12" s="1"/>
  <c r="Q240" i="12"/>
  <c r="S248" i="16" l="1"/>
  <c r="T247" i="16"/>
  <c r="U247" i="16" s="1"/>
  <c r="V247" i="16" s="1"/>
  <c r="L245" i="14"/>
  <c r="K246" i="14"/>
  <c r="Q245" i="14"/>
  <c r="P246" i="14"/>
  <c r="S249" i="14"/>
  <c r="T248" i="14"/>
  <c r="U248" i="14" s="1"/>
  <c r="V248" i="14" s="1"/>
  <c r="G247" i="14"/>
  <c r="F248" i="14"/>
  <c r="G240" i="12"/>
  <c r="V240" i="12"/>
  <c r="L241" i="12"/>
  <c r="Q241" i="12"/>
  <c r="S244" i="12"/>
  <c r="T244" i="12" s="1"/>
  <c r="U244" i="12" s="1"/>
  <c r="Q246" i="14" l="1"/>
  <c r="P247" i="14"/>
  <c r="L246" i="14"/>
  <c r="K247" i="14"/>
  <c r="T248" i="16"/>
  <c r="U248" i="16" s="1"/>
  <c r="V248" i="16" s="1"/>
  <c r="S249" i="16"/>
  <c r="G248" i="14"/>
  <c r="F249" i="14"/>
  <c r="S250" i="14"/>
  <c r="T249" i="14"/>
  <c r="U249" i="14" s="1"/>
  <c r="V249" i="14" s="1"/>
  <c r="G241" i="12"/>
  <c r="V241" i="12"/>
  <c r="L242" i="12"/>
  <c r="S245" i="12"/>
  <c r="T245" i="12" s="1"/>
  <c r="U245" i="12" s="1"/>
  <c r="Q242" i="12"/>
  <c r="L247" i="14" l="1"/>
  <c r="K248" i="14"/>
  <c r="P248" i="14"/>
  <c r="Q247" i="14"/>
  <c r="T249" i="16"/>
  <c r="U249" i="16" s="1"/>
  <c r="V249" i="16" s="1"/>
  <c r="S250" i="16"/>
  <c r="G249" i="14"/>
  <c r="F250" i="14"/>
  <c r="T250" i="14"/>
  <c r="U250" i="14" s="1"/>
  <c r="V250" i="14" s="1"/>
  <c r="S251" i="14"/>
  <c r="G242" i="12"/>
  <c r="V242" i="12"/>
  <c r="L243" i="12"/>
  <c r="Q243" i="12"/>
  <c r="S246" i="12"/>
  <c r="T246" i="12" s="1"/>
  <c r="U246" i="12" s="1"/>
  <c r="P249" i="14" l="1"/>
  <c r="Q248" i="14"/>
  <c r="T250" i="16"/>
  <c r="U250" i="16" s="1"/>
  <c r="V250" i="16" s="1"/>
  <c r="S251" i="16"/>
  <c r="L248" i="14"/>
  <c r="K249" i="14"/>
  <c r="T251" i="14"/>
  <c r="U251" i="14" s="1"/>
  <c r="V251" i="14" s="1"/>
  <c r="S252" i="14"/>
  <c r="G250" i="14"/>
  <c r="F251" i="14"/>
  <c r="G243" i="12"/>
  <c r="V243" i="12"/>
  <c r="S247" i="12"/>
  <c r="T247" i="12" s="1"/>
  <c r="U247" i="12" s="1"/>
  <c r="Q244" i="12"/>
  <c r="L244" i="12"/>
  <c r="L249" i="14" l="1"/>
  <c r="K250" i="14"/>
  <c r="T251" i="16"/>
  <c r="U251" i="16" s="1"/>
  <c r="V251" i="16" s="1"/>
  <c r="S252" i="16"/>
  <c r="Q249" i="14"/>
  <c r="P250" i="14"/>
  <c r="S253" i="14"/>
  <c r="T252" i="14"/>
  <c r="U252" i="14" s="1"/>
  <c r="V252" i="14" s="1"/>
  <c r="G251" i="14"/>
  <c r="F252" i="14"/>
  <c r="G244" i="12"/>
  <c r="V244" i="12"/>
  <c r="L245" i="12"/>
  <c r="Q245" i="12"/>
  <c r="S248" i="12"/>
  <c r="T248" i="12" s="1"/>
  <c r="U248" i="12" s="1"/>
  <c r="T252" i="16" l="1"/>
  <c r="U252" i="16" s="1"/>
  <c r="V252" i="16" s="1"/>
  <c r="S253" i="16"/>
  <c r="T253" i="16" s="1"/>
  <c r="U253" i="16" s="1"/>
  <c r="L250" i="14"/>
  <c r="K251" i="14"/>
  <c r="Q250" i="14"/>
  <c r="P251" i="14"/>
  <c r="T253" i="14"/>
  <c r="U253" i="14" s="1"/>
  <c r="G252" i="14"/>
  <c r="F253" i="14"/>
  <c r="G245" i="12"/>
  <c r="V245" i="12"/>
  <c r="Q246" i="12"/>
  <c r="S249" i="12"/>
  <c r="T249" i="12" s="1"/>
  <c r="U249" i="12" s="1"/>
  <c r="L246" i="12"/>
  <c r="AF8" i="16" l="1"/>
  <c r="AC8" i="16"/>
  <c r="L251" i="14"/>
  <c r="K252" i="14"/>
  <c r="Q251" i="14"/>
  <c r="P252" i="14"/>
  <c r="V253" i="16"/>
  <c r="V253" i="14"/>
  <c r="G253" i="14"/>
  <c r="G246" i="12"/>
  <c r="L247" i="12"/>
  <c r="V246" i="12"/>
  <c r="S250" i="12"/>
  <c r="T250" i="12" s="1"/>
  <c r="U250" i="12" s="1"/>
  <c r="Q247" i="12"/>
  <c r="AC11" i="16" l="1"/>
  <c r="AC9" i="16"/>
  <c r="AF11" i="16"/>
  <c r="AF9" i="16"/>
  <c r="Q252" i="14"/>
  <c r="P253" i="14"/>
  <c r="K253" i="14"/>
  <c r="L252" i="14"/>
  <c r="G247" i="12"/>
  <c r="V247" i="12"/>
  <c r="L248" i="12"/>
  <c r="Q248" i="12"/>
  <c r="S251" i="12"/>
  <c r="T251" i="12" s="1"/>
  <c r="U251" i="12" s="1"/>
  <c r="Q253" i="14" l="1"/>
  <c r="L253" i="14"/>
  <c r="Q5" i="16"/>
  <c r="G248" i="12"/>
  <c r="V248" i="12"/>
  <c r="L249" i="12"/>
  <c r="Q249" i="12"/>
  <c r="S252" i="12"/>
  <c r="T252" i="12" s="1"/>
  <c r="U252" i="12" s="1"/>
  <c r="Q6" i="16" l="1"/>
  <c r="G5" i="16"/>
  <c r="L5" i="16"/>
  <c r="G249" i="12"/>
  <c r="V249" i="12"/>
  <c r="S253" i="12"/>
  <c r="L250" i="12"/>
  <c r="Q250" i="12"/>
  <c r="S254" i="12" l="1"/>
  <c r="T254" i="12" s="1"/>
  <c r="T253" i="12"/>
  <c r="U253" i="12" s="1"/>
  <c r="L6" i="16"/>
  <c r="G6" i="16"/>
  <c r="Q7" i="16"/>
  <c r="G250" i="12"/>
  <c r="V250" i="12"/>
  <c r="L251" i="12"/>
  <c r="Q251" i="12"/>
  <c r="U254" i="12" l="1"/>
  <c r="S255" i="12"/>
  <c r="T255" i="12" s="1"/>
  <c r="Q8" i="16"/>
  <c r="L7" i="16"/>
  <c r="G7" i="16"/>
  <c r="G251" i="12"/>
  <c r="L252" i="12"/>
  <c r="V251" i="12"/>
  <c r="Q252" i="12"/>
  <c r="U255" i="12" l="1"/>
  <c r="S256" i="12"/>
  <c r="T256" i="12" s="1"/>
  <c r="Q9" i="16"/>
  <c r="G8" i="16"/>
  <c r="L8" i="16"/>
  <c r="G252" i="12"/>
  <c r="V252" i="12"/>
  <c r="U256" i="12" l="1"/>
  <c r="S257" i="12"/>
  <c r="T257" i="12" s="1"/>
  <c r="L9" i="16"/>
  <c r="G9" i="16"/>
  <c r="Q10" i="16"/>
  <c r="Q253" i="12"/>
  <c r="L253" i="12"/>
  <c r="G253" i="12"/>
  <c r="U257" i="12" l="1"/>
  <c r="S258" i="12"/>
  <c r="T258" i="12" s="1"/>
  <c r="Q11" i="16"/>
  <c r="G10" i="16"/>
  <c r="L10" i="16"/>
  <c r="G254" i="12"/>
  <c r="L254" i="12"/>
  <c r="Q254" i="12"/>
  <c r="V253" i="12"/>
  <c r="U258" i="12" l="1"/>
  <c r="S259" i="12"/>
  <c r="T259" i="12" s="1"/>
  <c r="U259" i="12" s="1"/>
  <c r="Q12" i="16"/>
  <c r="L11" i="16"/>
  <c r="G11" i="16"/>
  <c r="L255" i="12"/>
  <c r="G255" i="12"/>
  <c r="Q255" i="12"/>
  <c r="V254" i="12"/>
  <c r="S260" i="12" l="1"/>
  <c r="T260" i="12" s="1"/>
  <c r="U260" i="12" s="1"/>
  <c r="L12" i="16"/>
  <c r="Q13" i="16"/>
  <c r="G12" i="16"/>
  <c r="G256" i="12"/>
  <c r="L256" i="12"/>
  <c r="Q256" i="12"/>
  <c r="V255" i="12"/>
  <c r="S261" i="12"/>
  <c r="T261" i="12" s="1"/>
  <c r="U261" i="12" l="1"/>
  <c r="Q14" i="16"/>
  <c r="L13" i="16"/>
  <c r="G13" i="16"/>
  <c r="L257" i="12"/>
  <c r="Q257" i="12"/>
  <c r="G257" i="12"/>
  <c r="S262" i="12"/>
  <c r="T262" i="12" s="1"/>
  <c r="U262" i="12" s="1"/>
  <c r="V256" i="12"/>
  <c r="G14" i="16" l="1"/>
  <c r="L14" i="16"/>
  <c r="Q15" i="16"/>
  <c r="L258" i="12"/>
  <c r="G258" i="12"/>
  <c r="Q258" i="12"/>
  <c r="S263" i="12"/>
  <c r="T263" i="12" s="1"/>
  <c r="U263" i="12" s="1"/>
  <c r="V257" i="12"/>
  <c r="L15" i="16" l="1"/>
  <c r="G15" i="16"/>
  <c r="Q16" i="16"/>
  <c r="Q259" i="12"/>
  <c r="G259" i="12"/>
  <c r="L259" i="12"/>
  <c r="V258" i="12"/>
  <c r="S264" i="12"/>
  <c r="T264" i="12" s="1"/>
  <c r="U264" i="12" s="1"/>
  <c r="G16" i="16" l="1"/>
  <c r="Q17" i="16"/>
  <c r="L16" i="16"/>
  <c r="L260" i="12"/>
  <c r="G260" i="12"/>
  <c r="Q260" i="12"/>
  <c r="S265" i="12"/>
  <c r="T265" i="12" s="1"/>
  <c r="U265" i="12" s="1"/>
  <c r="V259" i="12"/>
  <c r="Q18" i="16" l="1"/>
  <c r="G17" i="16"/>
  <c r="L17" i="16"/>
  <c r="G261" i="12"/>
  <c r="Q261" i="12"/>
  <c r="L261" i="12"/>
  <c r="S266" i="12"/>
  <c r="T266" i="12" s="1"/>
  <c r="U266" i="12" s="1"/>
  <c r="V260" i="12"/>
  <c r="G18" i="16" l="1"/>
  <c r="Q19" i="16"/>
  <c r="L18" i="16"/>
  <c r="L262" i="12"/>
  <c r="G262" i="12"/>
  <c r="Q262" i="12"/>
  <c r="V261" i="12"/>
  <c r="S267" i="12"/>
  <c r="T267" i="12" s="1"/>
  <c r="U267" i="12" s="1"/>
  <c r="L19" i="16" l="1"/>
  <c r="Q20" i="16"/>
  <c r="G19" i="16"/>
  <c r="Q263" i="12"/>
  <c r="G263" i="12"/>
  <c r="L263" i="12"/>
  <c r="S268" i="12"/>
  <c r="T268" i="12" s="1"/>
  <c r="U268" i="12" s="1"/>
  <c r="V262" i="12"/>
  <c r="G20" i="16" l="1"/>
  <c r="Q21" i="16"/>
  <c r="L20" i="16"/>
  <c r="L264" i="12"/>
  <c r="Q264" i="12"/>
  <c r="G264" i="12"/>
  <c r="S269" i="12"/>
  <c r="T269" i="12" s="1"/>
  <c r="U269" i="12" s="1"/>
  <c r="V263" i="12"/>
  <c r="G21" i="16" l="1"/>
  <c r="L21" i="16"/>
  <c r="Q22" i="16"/>
  <c r="G265" i="12"/>
  <c r="L265" i="12"/>
  <c r="Q265" i="12"/>
  <c r="V264" i="12"/>
  <c r="S270" i="12"/>
  <c r="T270" i="12" s="1"/>
  <c r="U270" i="12" s="1"/>
  <c r="Q23" i="16" l="1"/>
  <c r="L22" i="16"/>
  <c r="G22" i="16"/>
  <c r="Q266" i="12"/>
  <c r="L266" i="12"/>
  <c r="G266" i="12"/>
  <c r="S271" i="12"/>
  <c r="T271" i="12" s="1"/>
  <c r="U271" i="12" s="1"/>
  <c r="V265" i="12"/>
  <c r="Q24" i="16" l="1"/>
  <c r="G23" i="16"/>
  <c r="L23" i="16"/>
  <c r="L267" i="12"/>
  <c r="G267" i="12"/>
  <c r="Q267" i="12"/>
  <c r="V266" i="12"/>
  <c r="S272" i="12"/>
  <c r="T272" i="12" s="1"/>
  <c r="U272" i="12" s="1"/>
  <c r="L24" i="16" l="1"/>
  <c r="Q25" i="16"/>
  <c r="G24" i="16"/>
  <c r="Q268" i="12"/>
  <c r="G268" i="12"/>
  <c r="L268" i="12"/>
  <c r="S273" i="12"/>
  <c r="T273" i="12" s="1"/>
  <c r="U273" i="12" s="1"/>
  <c r="V267" i="12"/>
  <c r="G25" i="16" l="1"/>
  <c r="L25" i="16"/>
  <c r="Q26" i="16"/>
  <c r="L269" i="12"/>
  <c r="G269" i="12"/>
  <c r="Q269" i="12"/>
  <c r="S274" i="12"/>
  <c r="T274" i="12" s="1"/>
  <c r="U274" i="12" s="1"/>
  <c r="V268" i="12"/>
  <c r="Q27" i="16" l="1"/>
  <c r="L26" i="16"/>
  <c r="G26" i="16"/>
  <c r="Q270" i="12"/>
  <c r="G270" i="12"/>
  <c r="L270" i="12"/>
  <c r="V269" i="12"/>
  <c r="S275" i="12"/>
  <c r="T275" i="12" s="1"/>
  <c r="U275" i="12" s="1"/>
  <c r="G27" i="16" l="1"/>
  <c r="L27" i="16"/>
  <c r="Q28" i="16"/>
  <c r="G271" i="12"/>
  <c r="Q271" i="12"/>
  <c r="L271" i="12"/>
  <c r="S276" i="12"/>
  <c r="T276" i="12" s="1"/>
  <c r="U276" i="12" s="1"/>
  <c r="V270" i="12"/>
  <c r="Q29" i="16" l="1"/>
  <c r="L28" i="16"/>
  <c r="G28" i="16"/>
  <c r="L272" i="12"/>
  <c r="Q272" i="12"/>
  <c r="G272" i="12"/>
  <c r="S277" i="12"/>
  <c r="T277" i="12" s="1"/>
  <c r="U277" i="12" s="1"/>
  <c r="V271" i="12"/>
  <c r="G29" i="16" l="1"/>
  <c r="Q30" i="16"/>
  <c r="L29" i="16"/>
  <c r="G273" i="12"/>
  <c r="Q273" i="12"/>
  <c r="L273" i="12"/>
  <c r="S278" i="12"/>
  <c r="T278" i="12" s="1"/>
  <c r="U278" i="12" s="1"/>
  <c r="V272" i="12"/>
  <c r="Q31" i="16" l="1"/>
  <c r="L30" i="16"/>
  <c r="G30" i="16"/>
  <c r="Q274" i="12"/>
  <c r="G274" i="12"/>
  <c r="L274" i="12"/>
  <c r="V273" i="12"/>
  <c r="S279" i="12"/>
  <c r="T279" i="12" s="1"/>
  <c r="U279" i="12" s="1"/>
  <c r="G31" i="16" l="1"/>
  <c r="L31" i="16"/>
  <c r="Q32" i="16"/>
  <c r="L275" i="12"/>
  <c r="G275" i="12"/>
  <c r="Q275" i="12"/>
  <c r="S280" i="12"/>
  <c r="T280" i="12" s="1"/>
  <c r="U280" i="12" s="1"/>
  <c r="V274" i="12"/>
  <c r="L32" i="16" l="1"/>
  <c r="Q33" i="16"/>
  <c r="G32" i="16"/>
  <c r="G276" i="12"/>
  <c r="Q276" i="12"/>
  <c r="L276" i="12"/>
  <c r="S281" i="12"/>
  <c r="T281" i="12" s="1"/>
  <c r="U281" i="12" s="1"/>
  <c r="V275" i="12"/>
  <c r="Q34" i="16" l="1"/>
  <c r="G33" i="16"/>
  <c r="L33" i="16"/>
  <c r="L277" i="12"/>
  <c r="Q277" i="12"/>
  <c r="G277" i="12"/>
  <c r="V276" i="12"/>
  <c r="S282" i="12"/>
  <c r="T282" i="12" s="1"/>
  <c r="U282" i="12" s="1"/>
  <c r="Q35" i="16" l="1"/>
  <c r="G34" i="16"/>
  <c r="L34" i="16"/>
  <c r="G278" i="12"/>
  <c r="Q278" i="12"/>
  <c r="L278" i="12"/>
  <c r="S283" i="12"/>
  <c r="T283" i="12" s="1"/>
  <c r="U283" i="12" s="1"/>
  <c r="V277" i="12"/>
  <c r="G35" i="16" l="1"/>
  <c r="L35" i="16"/>
  <c r="Q36" i="16"/>
  <c r="L279" i="12"/>
  <c r="Q279" i="12"/>
  <c r="G279" i="12"/>
  <c r="S284" i="12"/>
  <c r="T284" i="12" s="1"/>
  <c r="U284" i="12" s="1"/>
  <c r="V278" i="12"/>
  <c r="L36" i="16" l="1"/>
  <c r="G36" i="16"/>
  <c r="Q37" i="16"/>
  <c r="G280" i="12"/>
  <c r="Q280" i="12"/>
  <c r="L280" i="12"/>
  <c r="V279" i="12"/>
  <c r="S285" i="12"/>
  <c r="T285" i="12" s="1"/>
  <c r="U285" i="12" s="1"/>
  <c r="Q38" i="16" l="1"/>
  <c r="G37" i="16"/>
  <c r="L37" i="16"/>
  <c r="L281" i="12"/>
  <c r="Q281" i="12"/>
  <c r="G281" i="12"/>
  <c r="S286" i="12"/>
  <c r="T286" i="12" s="1"/>
  <c r="U286" i="12" s="1"/>
  <c r="V280" i="12"/>
  <c r="L38" i="16" l="1"/>
  <c r="G38" i="16"/>
  <c r="Q39" i="16"/>
  <c r="G282" i="12"/>
  <c r="Q282" i="12"/>
  <c r="L282" i="12"/>
  <c r="S287" i="12"/>
  <c r="T287" i="12" s="1"/>
  <c r="U287" i="12" s="1"/>
  <c r="V281" i="12"/>
  <c r="G39" i="16" l="1"/>
  <c r="Q40" i="16"/>
  <c r="L39" i="16"/>
  <c r="Q283" i="12"/>
  <c r="L283" i="12"/>
  <c r="G283" i="12"/>
  <c r="V282" i="12"/>
  <c r="S288" i="12"/>
  <c r="T288" i="12" s="1"/>
  <c r="U288" i="12" s="1"/>
  <c r="L40" i="16" l="1"/>
  <c r="Q41" i="16"/>
  <c r="G40" i="16"/>
  <c r="G284" i="12"/>
  <c r="L284" i="12"/>
  <c r="Q284" i="12"/>
  <c r="S289" i="12"/>
  <c r="T289" i="12" s="1"/>
  <c r="U289" i="12" s="1"/>
  <c r="V283" i="12"/>
  <c r="Q42" i="16" l="1"/>
  <c r="L41" i="16"/>
  <c r="G41" i="16"/>
  <c r="Q285" i="12"/>
  <c r="L285" i="12"/>
  <c r="G285" i="12"/>
  <c r="S290" i="12"/>
  <c r="T290" i="12" s="1"/>
  <c r="U290" i="12" s="1"/>
  <c r="V284" i="12"/>
  <c r="L42" i="16" l="1"/>
  <c r="Q43" i="16"/>
  <c r="G42" i="16"/>
  <c r="Q286" i="12"/>
  <c r="G286" i="12"/>
  <c r="L286" i="12"/>
  <c r="V285" i="12"/>
  <c r="S291" i="12"/>
  <c r="T291" i="12" s="1"/>
  <c r="U291" i="12" s="1"/>
  <c r="G43" i="16" l="1"/>
  <c r="L43" i="16"/>
  <c r="Q44" i="16"/>
  <c r="G287" i="12"/>
  <c r="L287" i="12"/>
  <c r="Q287" i="12"/>
  <c r="V286" i="12"/>
  <c r="S292" i="12"/>
  <c r="T292" i="12" s="1"/>
  <c r="U292" i="12" s="1"/>
  <c r="G44" i="16" l="1"/>
  <c r="Q45" i="16"/>
  <c r="L44" i="16"/>
  <c r="G288" i="12"/>
  <c r="Q288" i="12"/>
  <c r="L288" i="12"/>
  <c r="V287" i="12"/>
  <c r="S293" i="12"/>
  <c r="T293" i="12" s="1"/>
  <c r="U293" i="12" s="1"/>
  <c r="L45" i="16" l="1"/>
  <c r="Q46" i="16"/>
  <c r="G45" i="16"/>
  <c r="L289" i="12"/>
  <c r="Q289" i="12"/>
  <c r="G289" i="12"/>
  <c r="S294" i="12"/>
  <c r="T294" i="12" s="1"/>
  <c r="U294" i="12" s="1"/>
  <c r="V288" i="12"/>
  <c r="G46" i="16" l="1"/>
  <c r="Q47" i="16"/>
  <c r="L46" i="16"/>
  <c r="Q290" i="12"/>
  <c r="G290" i="12"/>
  <c r="L290" i="12"/>
  <c r="S295" i="12"/>
  <c r="T295" i="12" s="1"/>
  <c r="U295" i="12" s="1"/>
  <c r="V289" i="12"/>
  <c r="G47" i="16" l="1"/>
  <c r="Q48" i="16"/>
  <c r="L47" i="16"/>
  <c r="L291" i="12"/>
  <c r="G291" i="12"/>
  <c r="Q291" i="12"/>
  <c r="V290" i="12"/>
  <c r="S296" i="12"/>
  <c r="T296" i="12" s="1"/>
  <c r="U296" i="12" s="1"/>
  <c r="Q49" i="16" l="1"/>
  <c r="G48" i="16"/>
  <c r="L48" i="16"/>
  <c r="G292" i="12"/>
  <c r="Q292" i="12"/>
  <c r="L292" i="12"/>
  <c r="S297" i="12"/>
  <c r="T297" i="12" s="1"/>
  <c r="U297" i="12" s="1"/>
  <c r="V291" i="12"/>
  <c r="L49" i="16" l="1"/>
  <c r="Q50" i="16"/>
  <c r="G49" i="16"/>
  <c r="L293" i="12"/>
  <c r="Q293" i="12"/>
  <c r="G293" i="12"/>
  <c r="V292" i="12"/>
  <c r="S298" i="12"/>
  <c r="T298" i="12" s="1"/>
  <c r="U298" i="12" s="1"/>
  <c r="Q51" i="16" l="1"/>
  <c r="L50" i="16"/>
  <c r="G50" i="16"/>
  <c r="Q294" i="12"/>
  <c r="G294" i="12"/>
  <c r="L294" i="12"/>
  <c r="S299" i="12"/>
  <c r="T299" i="12" s="1"/>
  <c r="U299" i="12" s="1"/>
  <c r="V293" i="12"/>
  <c r="G51" i="16" l="1"/>
  <c r="L51" i="16"/>
  <c r="Q52" i="16"/>
  <c r="L295" i="12"/>
  <c r="G295" i="12"/>
  <c r="Q295" i="12"/>
  <c r="V294" i="12"/>
  <c r="S300" i="12"/>
  <c r="T300" i="12" s="1"/>
  <c r="U300" i="12" s="1"/>
  <c r="G52" i="16" l="1"/>
  <c r="Q53" i="16"/>
  <c r="L52" i="16"/>
  <c r="G296" i="12"/>
  <c r="L296" i="12"/>
  <c r="Q296" i="12"/>
  <c r="S301" i="12"/>
  <c r="T301" i="12" s="1"/>
  <c r="U301" i="12" s="1"/>
  <c r="V295" i="12"/>
  <c r="L53" i="16" l="1"/>
  <c r="G53" i="16"/>
  <c r="Q54" i="16"/>
  <c r="Q297" i="12"/>
  <c r="L297" i="12"/>
  <c r="G297" i="12"/>
  <c r="V296" i="12"/>
  <c r="S302" i="12"/>
  <c r="T302" i="12" s="1"/>
  <c r="U302" i="12" s="1"/>
  <c r="Q55" i="16" l="1"/>
  <c r="L54" i="16"/>
  <c r="G54" i="16"/>
  <c r="L298" i="12"/>
  <c r="G298" i="12"/>
  <c r="Q298" i="12"/>
  <c r="S303" i="12"/>
  <c r="T303" i="12" s="1"/>
  <c r="U303" i="12" s="1"/>
  <c r="V297" i="12"/>
  <c r="Q56" i="16" l="1"/>
  <c r="G55" i="16"/>
  <c r="L55" i="16"/>
  <c r="Q299" i="12"/>
  <c r="G299" i="12"/>
  <c r="L299" i="12"/>
  <c r="V298" i="12"/>
  <c r="S304" i="12"/>
  <c r="T304" i="12" s="1"/>
  <c r="U304" i="12" s="1"/>
  <c r="L56" i="16" l="1"/>
  <c r="G56" i="16"/>
  <c r="Q57" i="16"/>
  <c r="G300" i="12"/>
  <c r="Q300" i="12"/>
  <c r="L300" i="12"/>
  <c r="S305" i="12"/>
  <c r="T305" i="12" s="1"/>
  <c r="U305" i="12" s="1"/>
  <c r="V299" i="12"/>
  <c r="Q58" i="16" l="1"/>
  <c r="G57" i="16"/>
  <c r="L57" i="16"/>
  <c r="Q301" i="12"/>
  <c r="G301" i="12"/>
  <c r="L301" i="12"/>
  <c r="V300" i="12"/>
  <c r="S306" i="12"/>
  <c r="T306" i="12" s="1"/>
  <c r="U306" i="12" s="1"/>
  <c r="L58" i="16" l="1"/>
  <c r="G58" i="16"/>
  <c r="Q59" i="16"/>
  <c r="G302" i="12"/>
  <c r="L302" i="12"/>
  <c r="Q302" i="12"/>
  <c r="S307" i="12"/>
  <c r="T307" i="12" s="1"/>
  <c r="U307" i="12" s="1"/>
  <c r="V301" i="12"/>
  <c r="Q60" i="16" l="1"/>
  <c r="G59" i="16"/>
  <c r="L59" i="16"/>
  <c r="Q303" i="12"/>
  <c r="L303" i="12"/>
  <c r="G303" i="12"/>
  <c r="V302" i="12"/>
  <c r="S308" i="12"/>
  <c r="T308" i="12" s="1"/>
  <c r="U308" i="12" s="1"/>
  <c r="G60" i="16" l="1"/>
  <c r="L60" i="16"/>
  <c r="Q61" i="16"/>
  <c r="G304" i="12"/>
  <c r="L304" i="12"/>
  <c r="Q304" i="12"/>
  <c r="S309" i="12"/>
  <c r="T309" i="12" s="1"/>
  <c r="U309" i="12" s="1"/>
  <c r="V303" i="12"/>
  <c r="L61" i="16" l="1"/>
  <c r="Q62" i="16"/>
  <c r="G61" i="16"/>
  <c r="Q305" i="12"/>
  <c r="L305" i="12"/>
  <c r="G305" i="12"/>
  <c r="V304" i="12"/>
  <c r="S310" i="12"/>
  <c r="T310" i="12" s="1"/>
  <c r="U310" i="12" s="1"/>
  <c r="G62" i="16" l="1"/>
  <c r="L62" i="16"/>
  <c r="Q63" i="16"/>
  <c r="G306" i="12"/>
  <c r="L306" i="12"/>
  <c r="Q306" i="12"/>
  <c r="S311" i="12"/>
  <c r="T311" i="12" s="1"/>
  <c r="U311" i="12" s="1"/>
  <c r="V305" i="12"/>
  <c r="L63" i="16" l="1"/>
  <c r="G63" i="16"/>
  <c r="Q64" i="16"/>
  <c r="Q307" i="12"/>
  <c r="G307" i="12"/>
  <c r="L307" i="12"/>
  <c r="V306" i="12"/>
  <c r="S312" i="12"/>
  <c r="T312" i="12" s="1"/>
  <c r="U312" i="12" s="1"/>
  <c r="L64" i="16" l="1"/>
  <c r="Q65" i="16"/>
  <c r="G64" i="16"/>
  <c r="L308" i="12"/>
  <c r="G308" i="12"/>
  <c r="Q308" i="12"/>
  <c r="S313" i="12"/>
  <c r="T313" i="12" s="1"/>
  <c r="U313" i="12" s="1"/>
  <c r="V307" i="12"/>
  <c r="L65" i="16" l="1"/>
  <c r="G65" i="16"/>
  <c r="Q66" i="16"/>
  <c r="G309" i="12"/>
  <c r="Q309" i="12"/>
  <c r="L309" i="12"/>
  <c r="S314" i="12"/>
  <c r="T314" i="12" s="1"/>
  <c r="U314" i="12" s="1"/>
  <c r="V308" i="12"/>
  <c r="Q67" i="16" l="1"/>
  <c r="L66" i="16"/>
  <c r="G66" i="16"/>
  <c r="L310" i="12"/>
  <c r="Q310" i="12"/>
  <c r="G310" i="12"/>
  <c r="V309" i="12"/>
  <c r="S315" i="12"/>
  <c r="T315" i="12" s="1"/>
  <c r="U315" i="12" s="1"/>
  <c r="G67" i="16" l="1"/>
  <c r="Q68" i="16"/>
  <c r="L67" i="16"/>
  <c r="G311" i="12"/>
  <c r="Q311" i="12"/>
  <c r="L311" i="12"/>
  <c r="S316" i="12"/>
  <c r="T316" i="12" s="1"/>
  <c r="U316" i="12" s="1"/>
  <c r="V310" i="12"/>
  <c r="G68" i="16" l="1"/>
  <c r="L68" i="16"/>
  <c r="Q69" i="16"/>
  <c r="L312" i="12"/>
  <c r="Q312" i="12"/>
  <c r="G312" i="12"/>
  <c r="S317" i="12"/>
  <c r="T317" i="12" s="1"/>
  <c r="U317" i="12" s="1"/>
  <c r="V311" i="12"/>
  <c r="Q70" i="16" l="1"/>
  <c r="L69" i="16"/>
  <c r="G69" i="16"/>
  <c r="G313" i="12"/>
  <c r="Q313" i="12"/>
  <c r="L313" i="12"/>
  <c r="S318" i="12"/>
  <c r="T318" i="12" s="1"/>
  <c r="U318" i="12" s="1"/>
  <c r="V312" i="12"/>
  <c r="G70" i="16" l="1"/>
  <c r="Q71" i="16"/>
  <c r="L70" i="16"/>
  <c r="L314" i="12"/>
  <c r="Q314" i="12"/>
  <c r="G314" i="12"/>
  <c r="S319" i="12"/>
  <c r="T319" i="12" s="1"/>
  <c r="U319" i="12" s="1"/>
  <c r="V313" i="12"/>
  <c r="L71" i="16" l="1"/>
  <c r="Q72" i="16"/>
  <c r="G71" i="16"/>
  <c r="Q315" i="12"/>
  <c r="G315" i="12"/>
  <c r="L315" i="12"/>
  <c r="V314" i="12"/>
  <c r="S320" i="12"/>
  <c r="T320" i="12" s="1"/>
  <c r="U320" i="12" s="1"/>
  <c r="G72" i="16" l="1"/>
  <c r="Q73" i="16"/>
  <c r="L72" i="16"/>
  <c r="L316" i="12"/>
  <c r="G316" i="12"/>
  <c r="Q316" i="12"/>
  <c r="S321" i="12"/>
  <c r="T321" i="12" s="1"/>
  <c r="U321" i="12" s="1"/>
  <c r="V315" i="12"/>
  <c r="Q74" i="16" l="1"/>
  <c r="L73" i="16"/>
  <c r="G73" i="16"/>
  <c r="G317" i="12"/>
  <c r="Q317" i="12"/>
  <c r="L317" i="12"/>
  <c r="S322" i="12"/>
  <c r="T322" i="12" s="1"/>
  <c r="U322" i="12" s="1"/>
  <c r="V316" i="12"/>
  <c r="L74" i="16" l="1"/>
  <c r="G74" i="16"/>
  <c r="Q75" i="16"/>
  <c r="Q318" i="12"/>
  <c r="L318" i="12"/>
  <c r="G318" i="12"/>
  <c r="V317" i="12"/>
  <c r="S323" i="12"/>
  <c r="T323" i="12" s="1"/>
  <c r="U323" i="12" s="1"/>
  <c r="Q76" i="16" l="1"/>
  <c r="G75" i="16"/>
  <c r="L75" i="16"/>
  <c r="G319" i="12"/>
  <c r="L319" i="12"/>
  <c r="Q319" i="12"/>
  <c r="S324" i="12"/>
  <c r="T324" i="12" s="1"/>
  <c r="U324" i="12" s="1"/>
  <c r="V318" i="12"/>
  <c r="G76" i="16" l="1"/>
  <c r="Q77" i="16"/>
  <c r="L76" i="16"/>
  <c r="L320" i="12"/>
  <c r="Q320" i="12"/>
  <c r="G320" i="12"/>
  <c r="S325" i="12"/>
  <c r="T325" i="12" s="1"/>
  <c r="U325" i="12" s="1"/>
  <c r="V319" i="12"/>
  <c r="L77" i="16" l="1"/>
  <c r="Q78" i="16"/>
  <c r="G77" i="16"/>
  <c r="G321" i="12"/>
  <c r="L321" i="12"/>
  <c r="Q321" i="12"/>
  <c r="V320" i="12"/>
  <c r="S326" i="12"/>
  <c r="T326" i="12" s="1"/>
  <c r="U326" i="12" s="1"/>
  <c r="Q79" i="16" l="1"/>
  <c r="L78" i="16"/>
  <c r="G78" i="16"/>
  <c r="Q322" i="12"/>
  <c r="L322" i="12"/>
  <c r="G322" i="12"/>
  <c r="S327" i="12"/>
  <c r="T327" i="12" s="1"/>
  <c r="U327" i="12" s="1"/>
  <c r="V321" i="12"/>
  <c r="G79" i="16" l="1"/>
  <c r="Q80" i="16"/>
  <c r="L79" i="16"/>
  <c r="G323" i="12"/>
  <c r="L323" i="12"/>
  <c r="Q323" i="12"/>
  <c r="V322" i="12"/>
  <c r="S328" i="12"/>
  <c r="T328" i="12" s="1"/>
  <c r="U328" i="12" s="1"/>
  <c r="L80" i="16" l="1"/>
  <c r="G80" i="16"/>
  <c r="Q81" i="16"/>
  <c r="L324" i="12"/>
  <c r="G324" i="12"/>
  <c r="Q324" i="12"/>
  <c r="S329" i="12"/>
  <c r="T329" i="12" s="1"/>
  <c r="U329" i="12" s="1"/>
  <c r="V323" i="12"/>
  <c r="G81" i="16" l="1"/>
  <c r="L81" i="16"/>
  <c r="Q82" i="16"/>
  <c r="Q325" i="12"/>
  <c r="G325" i="12"/>
  <c r="L325" i="12"/>
  <c r="S330" i="12"/>
  <c r="T330" i="12" s="1"/>
  <c r="U330" i="12" s="1"/>
  <c r="V324" i="12"/>
  <c r="G82" i="16" l="1"/>
  <c r="Q83" i="16"/>
  <c r="L82" i="16"/>
  <c r="G326" i="12"/>
  <c r="L326" i="12"/>
  <c r="Q326" i="12"/>
  <c r="V325" i="12"/>
  <c r="S331" i="12"/>
  <c r="T331" i="12" s="1"/>
  <c r="U331" i="12" s="1"/>
  <c r="L83" i="16" l="1"/>
  <c r="G83" i="16"/>
  <c r="Q84" i="16"/>
  <c r="Q327" i="12"/>
  <c r="L327" i="12"/>
  <c r="G327" i="12"/>
  <c r="S332" i="12"/>
  <c r="T332" i="12" s="1"/>
  <c r="U332" i="12" s="1"/>
  <c r="V326" i="12"/>
  <c r="Q85" i="16" l="1"/>
  <c r="L84" i="16"/>
  <c r="G84" i="16"/>
  <c r="G328" i="12"/>
  <c r="L328" i="12"/>
  <c r="Q328" i="12"/>
  <c r="S333" i="12"/>
  <c r="T333" i="12" s="1"/>
  <c r="U333" i="12" s="1"/>
  <c r="V327" i="12"/>
  <c r="Q86" i="16" l="1"/>
  <c r="G85" i="16"/>
  <c r="L85" i="16"/>
  <c r="Q329" i="12"/>
  <c r="L329" i="12"/>
  <c r="G329" i="12"/>
  <c r="V328" i="12"/>
  <c r="S334" i="12"/>
  <c r="T334" i="12" s="1"/>
  <c r="U334" i="12" s="1"/>
  <c r="L86" i="16" l="1"/>
  <c r="G86" i="16"/>
  <c r="Q87" i="16"/>
  <c r="G330" i="12"/>
  <c r="L330" i="12"/>
  <c r="Q330" i="12"/>
  <c r="S335" i="12"/>
  <c r="T335" i="12" s="1"/>
  <c r="U335" i="12" s="1"/>
  <c r="V329" i="12"/>
  <c r="Q88" i="16" l="1"/>
  <c r="L87" i="16"/>
  <c r="G87" i="16"/>
  <c r="Q331" i="12"/>
  <c r="L331" i="12"/>
  <c r="G331" i="12"/>
  <c r="V330" i="12"/>
  <c r="S336" i="12"/>
  <c r="T336" i="12" s="1"/>
  <c r="U336" i="12" s="1"/>
  <c r="L88" i="16" l="1"/>
  <c r="Q89" i="16"/>
  <c r="G88" i="16"/>
  <c r="L332" i="12"/>
  <c r="G332" i="12"/>
  <c r="Q332" i="12"/>
  <c r="S337" i="12"/>
  <c r="T337" i="12" s="1"/>
  <c r="U337" i="12" s="1"/>
  <c r="V331" i="12"/>
  <c r="G89" i="16" l="1"/>
  <c r="L89" i="16"/>
  <c r="Q90" i="16"/>
  <c r="Q333" i="12"/>
  <c r="G333" i="12"/>
  <c r="L333" i="12"/>
  <c r="S338" i="12"/>
  <c r="T338" i="12" s="1"/>
  <c r="U338" i="12" s="1"/>
  <c r="V332" i="12"/>
  <c r="Q91" i="16" l="1"/>
  <c r="L90" i="16"/>
  <c r="G90" i="16"/>
  <c r="L334" i="12"/>
  <c r="G334" i="12"/>
  <c r="Q334" i="12"/>
  <c r="V333" i="12"/>
  <c r="S339" i="12"/>
  <c r="T339" i="12" s="1"/>
  <c r="U339" i="12" s="1"/>
  <c r="G91" i="16" l="1"/>
  <c r="L91" i="16"/>
  <c r="Q92" i="16"/>
  <c r="Q335" i="12"/>
  <c r="G335" i="12"/>
  <c r="L335" i="12"/>
  <c r="S340" i="12"/>
  <c r="T340" i="12" s="1"/>
  <c r="U340" i="12" s="1"/>
  <c r="V334" i="12"/>
  <c r="Q93" i="16" l="1"/>
  <c r="G92" i="16"/>
  <c r="L92" i="16"/>
  <c r="L336" i="12"/>
  <c r="G336" i="12"/>
  <c r="Q336" i="12"/>
  <c r="S341" i="12"/>
  <c r="T341" i="12" s="1"/>
  <c r="U341" i="12" s="1"/>
  <c r="V335" i="12"/>
  <c r="Q94" i="16" l="1"/>
  <c r="G93" i="16"/>
  <c r="L93" i="16"/>
  <c r="G337" i="12"/>
  <c r="Q337" i="12"/>
  <c r="L337" i="12"/>
  <c r="V336" i="12"/>
  <c r="S342" i="12"/>
  <c r="T342" i="12" s="1"/>
  <c r="U342" i="12" s="1"/>
  <c r="G94" i="16" l="1"/>
  <c r="Q95" i="16"/>
  <c r="L94" i="16"/>
  <c r="L338" i="12"/>
  <c r="Q338" i="12"/>
  <c r="G338" i="12"/>
  <c r="S343" i="12"/>
  <c r="T343" i="12" s="1"/>
  <c r="U343" i="12" s="1"/>
  <c r="V337" i="12"/>
  <c r="Q96" i="16" l="1"/>
  <c r="G95" i="16"/>
  <c r="L95" i="16"/>
  <c r="G339" i="12"/>
  <c r="Q339" i="12"/>
  <c r="L339" i="12"/>
  <c r="V338" i="12"/>
  <c r="S344" i="12"/>
  <c r="T344" i="12" s="1"/>
  <c r="U344" i="12" s="1"/>
  <c r="G96" i="16" l="1"/>
  <c r="Q97" i="16"/>
  <c r="L96" i="16"/>
  <c r="L340" i="12"/>
  <c r="Q340" i="12"/>
  <c r="G340" i="12"/>
  <c r="S345" i="12"/>
  <c r="T345" i="12" s="1"/>
  <c r="U345" i="12" s="1"/>
  <c r="V339" i="12"/>
  <c r="Q98" i="16" l="1"/>
  <c r="G97" i="16"/>
  <c r="L97" i="16"/>
  <c r="G341" i="12"/>
  <c r="Q341" i="12"/>
  <c r="L341" i="12"/>
  <c r="S346" i="12"/>
  <c r="T346" i="12" s="1"/>
  <c r="U346" i="12" s="1"/>
  <c r="V340" i="12"/>
  <c r="L98" i="16" l="1"/>
  <c r="Q99" i="16"/>
  <c r="G98" i="16"/>
  <c r="Q342" i="12"/>
  <c r="L342" i="12"/>
  <c r="G342" i="12"/>
  <c r="V341" i="12"/>
  <c r="S347" i="12"/>
  <c r="T347" i="12" s="1"/>
  <c r="U347" i="12" s="1"/>
  <c r="G99" i="16" l="1"/>
  <c r="L99" i="16"/>
  <c r="Q100" i="16"/>
  <c r="G343" i="12"/>
  <c r="L343" i="12"/>
  <c r="Q343" i="12"/>
  <c r="S348" i="12"/>
  <c r="T348" i="12" s="1"/>
  <c r="U348" i="12" s="1"/>
  <c r="V342" i="12"/>
  <c r="G100" i="16" l="1"/>
  <c r="L100" i="16"/>
  <c r="Q101" i="16"/>
  <c r="L344" i="12"/>
  <c r="Q344" i="12"/>
  <c r="G344" i="12"/>
  <c r="V343" i="12"/>
  <c r="S349" i="12"/>
  <c r="T349" i="12" s="1"/>
  <c r="U349" i="12" s="1"/>
  <c r="L101" i="16" l="1"/>
  <c r="G101" i="16"/>
  <c r="Q102" i="16"/>
  <c r="G345" i="12"/>
  <c r="Q345" i="12"/>
  <c r="L345" i="12"/>
  <c r="S350" i="12"/>
  <c r="T350" i="12" s="1"/>
  <c r="U350" i="12" s="1"/>
  <c r="V344" i="12"/>
  <c r="G102" i="16" l="1"/>
  <c r="L102" i="16"/>
  <c r="Q103" i="16"/>
  <c r="L346" i="12"/>
  <c r="Q346" i="12"/>
  <c r="G346" i="12"/>
  <c r="S351" i="12"/>
  <c r="T351" i="12" s="1"/>
  <c r="U351" i="12" s="1"/>
  <c r="V345" i="12"/>
  <c r="Q104" i="16" l="1"/>
  <c r="L103" i="16"/>
  <c r="G103" i="16"/>
  <c r="G347" i="12"/>
  <c r="Q347" i="12"/>
  <c r="L347" i="12"/>
  <c r="V346" i="12"/>
  <c r="S352" i="12"/>
  <c r="T352" i="12" s="1"/>
  <c r="U352" i="12" s="1"/>
  <c r="L104" i="16" l="1"/>
  <c r="Q105" i="16"/>
  <c r="G104" i="16"/>
  <c r="L348" i="12"/>
  <c r="Q348" i="12"/>
  <c r="G348" i="12"/>
  <c r="S353" i="12"/>
  <c r="T353" i="12" s="1"/>
  <c r="U353" i="12" s="1"/>
  <c r="V347" i="12"/>
  <c r="Q106" i="16" l="1"/>
  <c r="L105" i="16"/>
  <c r="G105" i="16"/>
  <c r="Q349" i="12"/>
  <c r="G349" i="12"/>
  <c r="L349" i="12"/>
  <c r="S354" i="12"/>
  <c r="T354" i="12" s="1"/>
  <c r="U354" i="12" s="1"/>
  <c r="V348" i="12"/>
  <c r="G106" i="16" l="1"/>
  <c r="L106" i="16"/>
  <c r="Q107" i="16"/>
  <c r="L350" i="12"/>
  <c r="G350" i="12"/>
  <c r="Q350" i="12"/>
  <c r="V349" i="12"/>
  <c r="S355" i="12"/>
  <c r="T355" i="12" s="1"/>
  <c r="U355" i="12" s="1"/>
  <c r="G107" i="16" l="1"/>
  <c r="L107" i="16"/>
  <c r="Q108" i="16"/>
  <c r="Q351" i="12"/>
  <c r="G351" i="12"/>
  <c r="L351" i="12"/>
  <c r="V350" i="12"/>
  <c r="S356" i="12"/>
  <c r="T356" i="12" s="1"/>
  <c r="U356" i="12" s="1"/>
  <c r="L108" i="16" l="1"/>
  <c r="Q109" i="16"/>
  <c r="G108" i="16"/>
  <c r="L352" i="12"/>
  <c r="G352" i="12"/>
  <c r="Q352" i="12"/>
  <c r="V351" i="12"/>
  <c r="S357" i="12"/>
  <c r="T357" i="12" s="1"/>
  <c r="U357" i="12" s="1"/>
  <c r="Q110" i="16" l="1"/>
  <c r="G109" i="16"/>
  <c r="L109" i="16"/>
  <c r="G353" i="12"/>
  <c r="Q353" i="12"/>
  <c r="L353" i="12"/>
  <c r="V352" i="12"/>
  <c r="S358" i="12"/>
  <c r="T358" i="12" s="1"/>
  <c r="U358" i="12" s="1"/>
  <c r="G110" i="16" l="1"/>
  <c r="Q111" i="16"/>
  <c r="L110" i="16"/>
  <c r="L354" i="12"/>
  <c r="Q354" i="12"/>
  <c r="G354" i="12"/>
  <c r="S359" i="12"/>
  <c r="T359" i="12" s="1"/>
  <c r="U359" i="12" s="1"/>
  <c r="V353" i="12"/>
  <c r="L111" i="16" l="1"/>
  <c r="Q112" i="16"/>
  <c r="G111" i="16"/>
  <c r="G355" i="12"/>
  <c r="Q355" i="12"/>
  <c r="L355" i="12"/>
  <c r="V354" i="12"/>
  <c r="S360" i="12"/>
  <c r="T360" i="12" s="1"/>
  <c r="U360" i="12" s="1"/>
  <c r="L112" i="16" l="1"/>
  <c r="G112" i="16"/>
  <c r="Q113" i="16"/>
  <c r="L356" i="12"/>
  <c r="Q356" i="12"/>
  <c r="G356" i="12"/>
  <c r="S361" i="12"/>
  <c r="T361" i="12" s="1"/>
  <c r="U361" i="12" s="1"/>
  <c r="V355" i="12"/>
  <c r="L113" i="16" l="1"/>
  <c r="Q114" i="16"/>
  <c r="G113" i="16"/>
  <c r="G357" i="12"/>
  <c r="Q357" i="12"/>
  <c r="L357" i="12"/>
  <c r="V356" i="12"/>
  <c r="S362" i="12"/>
  <c r="T362" i="12" s="1"/>
  <c r="U362" i="12" s="1"/>
  <c r="G114" i="16" l="1"/>
  <c r="L114" i="16"/>
  <c r="Q115" i="16"/>
  <c r="L358" i="12"/>
  <c r="Q358" i="12"/>
  <c r="G358" i="12"/>
  <c r="S363" i="12"/>
  <c r="T363" i="12" s="1"/>
  <c r="U363" i="12" s="1"/>
  <c r="V357" i="12"/>
  <c r="G115" i="16" l="1"/>
  <c r="Q116" i="16"/>
  <c r="L115" i="16"/>
  <c r="G359" i="12"/>
  <c r="Q359" i="12"/>
  <c r="L359" i="12"/>
  <c r="V358" i="12"/>
  <c r="S364" i="12"/>
  <c r="T364" i="12" s="1"/>
  <c r="U364" i="12" s="1"/>
  <c r="L116" i="16" l="1"/>
  <c r="G116" i="16"/>
  <c r="Q117" i="16"/>
  <c r="L360" i="12"/>
  <c r="Q360" i="12"/>
  <c r="G360" i="12"/>
  <c r="S365" i="12"/>
  <c r="T365" i="12" s="1"/>
  <c r="U365" i="12" s="1"/>
  <c r="V359" i="12"/>
  <c r="L117" i="16" l="1"/>
  <c r="Q118" i="16"/>
  <c r="G117" i="16"/>
  <c r="L361" i="12"/>
  <c r="G361" i="12"/>
  <c r="Q361" i="12"/>
  <c r="V360" i="12"/>
  <c r="S366" i="12"/>
  <c r="T366" i="12" s="1"/>
  <c r="U366" i="12" s="1"/>
  <c r="G118" i="16" l="1"/>
  <c r="Q119" i="16"/>
  <c r="L118" i="16"/>
  <c r="L362" i="12"/>
  <c r="Q362" i="12"/>
  <c r="G362" i="12"/>
  <c r="S367" i="12"/>
  <c r="T367" i="12" s="1"/>
  <c r="U367" i="12" s="1"/>
  <c r="V361" i="12"/>
  <c r="L119" i="16" l="1"/>
  <c r="G119" i="16"/>
  <c r="Q120" i="16"/>
  <c r="G363" i="12"/>
  <c r="Q363" i="12"/>
  <c r="L363" i="12"/>
  <c r="V362" i="12"/>
  <c r="S368" i="12"/>
  <c r="T368" i="12" s="1"/>
  <c r="U368" i="12" s="1"/>
  <c r="Q121" i="16" l="1"/>
  <c r="G120" i="16"/>
  <c r="L120" i="16"/>
  <c r="L364" i="12"/>
  <c r="Q364" i="12"/>
  <c r="G364" i="12"/>
  <c r="S369" i="12"/>
  <c r="T369" i="12" s="1"/>
  <c r="U369" i="12" s="1"/>
  <c r="V363" i="12"/>
  <c r="L121" i="16" l="1"/>
  <c r="Q122" i="16"/>
  <c r="G121" i="16"/>
  <c r="G365" i="12"/>
  <c r="Q365" i="12"/>
  <c r="L365" i="12"/>
  <c r="V364" i="12"/>
  <c r="S370" i="12"/>
  <c r="T370" i="12" s="1"/>
  <c r="U370" i="12" s="1"/>
  <c r="G122" i="16" l="1"/>
  <c r="L122" i="16"/>
  <c r="Q123" i="16"/>
  <c r="L366" i="12"/>
  <c r="G366" i="12"/>
  <c r="Q366" i="12"/>
  <c r="V365" i="12"/>
  <c r="S371" i="12"/>
  <c r="T371" i="12" s="1"/>
  <c r="U371" i="12" s="1"/>
  <c r="G123" i="16" l="1"/>
  <c r="Q124" i="16"/>
  <c r="L123" i="16"/>
  <c r="G367" i="12"/>
  <c r="L367" i="12"/>
  <c r="Q367" i="12"/>
  <c r="S372" i="12"/>
  <c r="T372" i="12" s="1"/>
  <c r="U372" i="12" s="1"/>
  <c r="V366" i="12"/>
  <c r="G124" i="16" l="1"/>
  <c r="L124" i="16"/>
  <c r="Q125" i="16"/>
  <c r="Q368" i="12"/>
  <c r="L368" i="12"/>
  <c r="G368" i="12"/>
  <c r="S373" i="12"/>
  <c r="T373" i="12" s="1"/>
  <c r="U373" i="12" s="1"/>
  <c r="V367" i="12"/>
  <c r="Q126" i="16" l="1"/>
  <c r="L125" i="16"/>
  <c r="G125" i="16"/>
  <c r="G126" i="16"/>
  <c r="G369" i="12"/>
  <c r="Q369" i="12"/>
  <c r="L369" i="12"/>
  <c r="S374" i="12"/>
  <c r="T374" i="12" s="1"/>
  <c r="U374" i="12" s="1"/>
  <c r="V368" i="12"/>
  <c r="Z14" i="16" l="1"/>
  <c r="Z15" i="16" s="1"/>
  <c r="Z12" i="16"/>
  <c r="Z13" i="16" s="1"/>
  <c r="Q127" i="16"/>
  <c r="L126" i="16"/>
  <c r="L370" i="12"/>
  <c r="Q370" i="12"/>
  <c r="G370" i="12"/>
  <c r="V369" i="12"/>
  <c r="S375" i="12"/>
  <c r="T375" i="12" s="1"/>
  <c r="U375" i="12" s="1"/>
  <c r="L127" i="16" l="1"/>
  <c r="Q128" i="16"/>
  <c r="G371" i="12"/>
  <c r="Q371" i="12"/>
  <c r="L371" i="12"/>
  <c r="S376" i="12"/>
  <c r="T376" i="12" s="1"/>
  <c r="U376" i="12" s="1"/>
  <c r="V370" i="12"/>
  <c r="Q129" i="16" l="1"/>
  <c r="L128" i="16"/>
  <c r="L372" i="12"/>
  <c r="Q372" i="12"/>
  <c r="G372" i="12"/>
  <c r="S377" i="12"/>
  <c r="T377" i="12" s="1"/>
  <c r="U377" i="12" s="1"/>
  <c r="V371" i="12"/>
  <c r="L129" i="16" l="1"/>
  <c r="Q130" i="16"/>
  <c r="G373" i="12"/>
  <c r="Q373" i="12"/>
  <c r="L373" i="12"/>
  <c r="V372" i="12"/>
  <c r="S378" i="12"/>
  <c r="T378" i="12" s="1"/>
  <c r="U378" i="12" s="1"/>
  <c r="Q131" i="16" l="1"/>
  <c r="L130" i="16"/>
  <c r="Q374" i="12"/>
  <c r="G374" i="12"/>
  <c r="L374" i="12"/>
  <c r="S379" i="12"/>
  <c r="T379" i="12" s="1"/>
  <c r="U379" i="12" s="1"/>
  <c r="V373" i="12"/>
  <c r="L131" i="16" l="1"/>
  <c r="Q132" i="16"/>
  <c r="L375" i="12"/>
  <c r="G375" i="12"/>
  <c r="Q375" i="12"/>
  <c r="S380" i="12"/>
  <c r="T380" i="12" s="1"/>
  <c r="U380" i="12" s="1"/>
  <c r="V374" i="12"/>
  <c r="Q133" i="16" l="1"/>
  <c r="L132" i="16"/>
  <c r="Q376" i="12"/>
  <c r="G376" i="12"/>
  <c r="L376" i="12"/>
  <c r="V375" i="12"/>
  <c r="S381" i="12"/>
  <c r="T381" i="12" s="1"/>
  <c r="U381" i="12" s="1"/>
  <c r="G377" i="12" l="1"/>
  <c r="Z7" i="12"/>
  <c r="L133" i="16"/>
  <c r="Q134" i="16"/>
  <c r="L377" i="12"/>
  <c r="Q377" i="12"/>
  <c r="S382" i="12"/>
  <c r="T382" i="12" s="1"/>
  <c r="U382" i="12" s="1"/>
  <c r="V376" i="12"/>
  <c r="Z8" i="12"/>
  <c r="Z11" i="12" s="1"/>
  <c r="Z10" i="12" l="1"/>
  <c r="Z9" i="12"/>
  <c r="Z14" i="12"/>
  <c r="Z12" i="12"/>
  <c r="Q135" i="16"/>
  <c r="L134" i="16"/>
  <c r="Q378" i="12"/>
  <c r="L378" i="12"/>
  <c r="V377" i="12"/>
  <c r="S383" i="12"/>
  <c r="T383" i="12" s="1"/>
  <c r="U383" i="12" s="1"/>
  <c r="L135" i="16" l="1"/>
  <c r="Q136" i="16"/>
  <c r="L379" i="12"/>
  <c r="Q379" i="12"/>
  <c r="S384" i="12"/>
  <c r="T384" i="12" s="1"/>
  <c r="U384" i="12" s="1"/>
  <c r="V378" i="12"/>
  <c r="Q137" i="16" l="1"/>
  <c r="L136" i="16"/>
  <c r="Q380" i="12"/>
  <c r="L380" i="12"/>
  <c r="S385" i="12"/>
  <c r="T385" i="12" s="1"/>
  <c r="U385" i="12" s="1"/>
  <c r="V379" i="12"/>
  <c r="L137" i="16" l="1"/>
  <c r="Q138" i="16"/>
  <c r="L381" i="12"/>
  <c r="Q381" i="12"/>
  <c r="V380" i="12"/>
  <c r="S386" i="12"/>
  <c r="T386" i="12" s="1"/>
  <c r="U386" i="12" s="1"/>
  <c r="Q139" i="16" l="1"/>
  <c r="L138" i="16"/>
  <c r="Q382" i="12"/>
  <c r="L382" i="12"/>
  <c r="S387" i="12"/>
  <c r="T387" i="12" s="1"/>
  <c r="U387" i="12" s="1"/>
  <c r="V381" i="12"/>
  <c r="L139" i="16" l="1"/>
  <c r="Q140" i="16"/>
  <c r="L383" i="12"/>
  <c r="Q383" i="12"/>
  <c r="S388" i="12"/>
  <c r="T388" i="12" s="1"/>
  <c r="U388" i="12" s="1"/>
  <c r="V382" i="12"/>
  <c r="L140" i="16" l="1"/>
  <c r="Q141" i="16"/>
  <c r="L384" i="12"/>
  <c r="Q384" i="12"/>
  <c r="S389" i="12"/>
  <c r="T389" i="12" s="1"/>
  <c r="U389" i="12" s="1"/>
  <c r="V383" i="12"/>
  <c r="Q142" i="16" l="1"/>
  <c r="L141" i="16"/>
  <c r="Q385" i="12"/>
  <c r="L385" i="12"/>
  <c r="V384" i="12"/>
  <c r="S390" i="12"/>
  <c r="T390" i="12" s="1"/>
  <c r="U390" i="12" s="1"/>
  <c r="L142" i="16" l="1"/>
  <c r="Q143" i="16"/>
  <c r="L386" i="12"/>
  <c r="Q386" i="12"/>
  <c r="S391" i="12"/>
  <c r="T391" i="12" s="1"/>
  <c r="U391" i="12" s="1"/>
  <c r="V385" i="12"/>
  <c r="Q144" i="16" l="1"/>
  <c r="L143" i="16"/>
  <c r="Q387" i="12"/>
  <c r="L387" i="12"/>
  <c r="V386" i="12"/>
  <c r="S392" i="12"/>
  <c r="T392" i="12" s="1"/>
  <c r="U392" i="12" s="1"/>
  <c r="Q145" i="16" l="1"/>
  <c r="L144" i="16"/>
  <c r="L388" i="12"/>
  <c r="Q388" i="12"/>
  <c r="S393" i="12"/>
  <c r="T393" i="12" s="1"/>
  <c r="U393" i="12" s="1"/>
  <c r="V387" i="12"/>
  <c r="L145" i="16" l="1"/>
  <c r="Q146" i="16"/>
  <c r="Q389" i="12"/>
  <c r="L389" i="12"/>
  <c r="S394" i="12"/>
  <c r="T394" i="12" s="1"/>
  <c r="U394" i="12" s="1"/>
  <c r="V388" i="12"/>
  <c r="Q147" i="16" l="1"/>
  <c r="L146" i="16"/>
  <c r="L390" i="12"/>
  <c r="Q390" i="12"/>
  <c r="V389" i="12"/>
  <c r="S395" i="12"/>
  <c r="T395" i="12" s="1"/>
  <c r="U395" i="12" s="1"/>
  <c r="L147" i="16" l="1"/>
  <c r="Q148" i="16"/>
  <c r="Q391" i="12"/>
  <c r="L391" i="12"/>
  <c r="S396" i="12"/>
  <c r="T396" i="12" s="1"/>
  <c r="U396" i="12" s="1"/>
  <c r="V390" i="12"/>
  <c r="Q149" i="16" l="1"/>
  <c r="L148" i="16"/>
  <c r="L392" i="12"/>
  <c r="Q392" i="12"/>
  <c r="V391" i="12"/>
  <c r="S397" i="12"/>
  <c r="T397" i="12" s="1"/>
  <c r="U397" i="12" s="1"/>
  <c r="L149" i="16" l="1"/>
  <c r="Q150" i="16"/>
  <c r="Q393" i="12"/>
  <c r="L393" i="12"/>
  <c r="S398" i="12"/>
  <c r="T398" i="12" s="1"/>
  <c r="U398" i="12" s="1"/>
  <c r="V392" i="12"/>
  <c r="Q151" i="16" l="1"/>
  <c r="L150" i="16"/>
  <c r="L394" i="12"/>
  <c r="Q394" i="12"/>
  <c r="V393" i="12"/>
  <c r="S399" i="12"/>
  <c r="T399" i="12" s="1"/>
  <c r="U399" i="12" s="1"/>
  <c r="L151" i="16" l="1"/>
  <c r="Q152" i="16"/>
  <c r="Q395" i="12"/>
  <c r="L395" i="12"/>
  <c r="S400" i="12"/>
  <c r="T400" i="12" s="1"/>
  <c r="U400" i="12" s="1"/>
  <c r="V394" i="12"/>
  <c r="Q153" i="16" l="1"/>
  <c r="L152" i="16"/>
  <c r="L396" i="12"/>
  <c r="Q396" i="12"/>
  <c r="S401" i="12"/>
  <c r="T401" i="12" s="1"/>
  <c r="U401" i="12" s="1"/>
  <c r="V395" i="12"/>
  <c r="L153" i="16" l="1"/>
  <c r="Q154" i="16"/>
  <c r="Q397" i="12"/>
  <c r="L397" i="12"/>
  <c r="V396" i="12"/>
  <c r="S402" i="12"/>
  <c r="T402" i="12" s="1"/>
  <c r="U402" i="12" s="1"/>
  <c r="Q155" i="16" l="1"/>
  <c r="L154" i="16"/>
  <c r="L398" i="12"/>
  <c r="Q398" i="12"/>
  <c r="S403" i="12"/>
  <c r="T403" i="12" s="1"/>
  <c r="U403" i="12" s="1"/>
  <c r="V397" i="12"/>
  <c r="L155" i="16" l="1"/>
  <c r="Q156" i="16"/>
  <c r="Q399" i="12"/>
  <c r="L399" i="12"/>
  <c r="S404" i="12"/>
  <c r="T404" i="12" s="1"/>
  <c r="U404" i="12" s="1"/>
  <c r="V398" i="12"/>
  <c r="Q157" i="16" l="1"/>
  <c r="L156" i="16"/>
  <c r="L400" i="12"/>
  <c r="Q400" i="12"/>
  <c r="V399" i="12"/>
  <c r="S405" i="12"/>
  <c r="T405" i="12" s="1"/>
  <c r="U405" i="12" s="1"/>
  <c r="L157" i="16" l="1"/>
  <c r="Q158" i="16"/>
  <c r="Q401" i="12"/>
  <c r="L401" i="12"/>
  <c r="S406" i="12"/>
  <c r="T406" i="12" s="1"/>
  <c r="U406" i="12" s="1"/>
  <c r="V400" i="12"/>
  <c r="Q159" i="16" l="1"/>
  <c r="L158" i="16"/>
  <c r="L402" i="12"/>
  <c r="Q402" i="12"/>
  <c r="V401" i="12"/>
  <c r="S407" i="12"/>
  <c r="T407" i="12" s="1"/>
  <c r="U407" i="12" s="1"/>
  <c r="L159" i="16" l="1"/>
  <c r="Q160" i="16"/>
  <c r="Q403" i="12"/>
  <c r="L403" i="12"/>
  <c r="V402" i="12"/>
  <c r="S408" i="12"/>
  <c r="T408" i="12" s="1"/>
  <c r="U408" i="12" s="1"/>
  <c r="Q161" i="16" l="1"/>
  <c r="L160" i="16"/>
  <c r="L404" i="12"/>
  <c r="Q404" i="12"/>
  <c r="S409" i="12"/>
  <c r="T409" i="12" s="1"/>
  <c r="U409" i="12" s="1"/>
  <c r="V403" i="12"/>
  <c r="L161" i="16" l="1"/>
  <c r="Q162" i="16"/>
  <c r="Q405" i="12"/>
  <c r="L405" i="12"/>
  <c r="S410" i="12"/>
  <c r="T410" i="12" s="1"/>
  <c r="U410" i="12" s="1"/>
  <c r="V404" i="12"/>
  <c r="Q163" i="16" l="1"/>
  <c r="L162" i="16"/>
  <c r="L406" i="12"/>
  <c r="Q406" i="12"/>
  <c r="V405" i="12"/>
  <c r="S411" i="12"/>
  <c r="T411" i="12" s="1"/>
  <c r="U411" i="12" s="1"/>
  <c r="L163" i="16" l="1"/>
  <c r="Q164" i="16"/>
  <c r="Q407" i="12"/>
  <c r="L407" i="12"/>
  <c r="S412" i="12"/>
  <c r="T412" i="12" s="1"/>
  <c r="U412" i="12" s="1"/>
  <c r="V406" i="12"/>
  <c r="Q165" i="16" l="1"/>
  <c r="L164" i="16"/>
  <c r="L408" i="12"/>
  <c r="Q408" i="12"/>
  <c r="V407" i="12"/>
  <c r="S413" i="12"/>
  <c r="T413" i="12" s="1"/>
  <c r="U413" i="12" s="1"/>
  <c r="L165" i="16" l="1"/>
  <c r="Q166" i="16"/>
  <c r="Q409" i="12"/>
  <c r="L409" i="12"/>
  <c r="S414" i="12"/>
  <c r="T414" i="12" s="1"/>
  <c r="U414" i="12" s="1"/>
  <c r="V408" i="12"/>
  <c r="Q167" i="16" l="1"/>
  <c r="L166" i="16"/>
  <c r="L410" i="12"/>
  <c r="Q410" i="12"/>
  <c r="S415" i="12"/>
  <c r="T415" i="12" s="1"/>
  <c r="U415" i="12" s="1"/>
  <c r="V409" i="12"/>
  <c r="L167" i="16" l="1"/>
  <c r="Q168" i="16"/>
  <c r="Q411" i="12"/>
  <c r="L411" i="12"/>
  <c r="V410" i="12"/>
  <c r="S416" i="12"/>
  <c r="T416" i="12" s="1"/>
  <c r="U416" i="12" s="1"/>
  <c r="Q169" i="16" l="1"/>
  <c r="L168" i="16"/>
  <c r="L412" i="12"/>
  <c r="Q412" i="12"/>
  <c r="S417" i="12"/>
  <c r="T417" i="12" s="1"/>
  <c r="U417" i="12" s="1"/>
  <c r="V411" i="12"/>
  <c r="L169" i="16" l="1"/>
  <c r="Q170" i="16"/>
  <c r="Q413" i="12"/>
  <c r="L413" i="12"/>
  <c r="S418" i="12"/>
  <c r="T418" i="12" s="1"/>
  <c r="U418" i="12" s="1"/>
  <c r="V412" i="12"/>
  <c r="Q171" i="16" l="1"/>
  <c r="L170" i="16"/>
  <c r="L414" i="12"/>
  <c r="Q414" i="12"/>
  <c r="V413" i="12"/>
  <c r="S419" i="12"/>
  <c r="T419" i="12" s="1"/>
  <c r="U419" i="12" s="1"/>
  <c r="L171" i="16" l="1"/>
  <c r="Q172" i="16"/>
  <c r="Q415" i="12"/>
  <c r="L415" i="12"/>
  <c r="S420" i="12"/>
  <c r="T420" i="12" s="1"/>
  <c r="U420" i="12" s="1"/>
  <c r="V414" i="12"/>
  <c r="Q173" i="16" l="1"/>
  <c r="L172" i="16"/>
  <c r="L416" i="12"/>
  <c r="Q416" i="12"/>
  <c r="V415" i="12"/>
  <c r="S421" i="12"/>
  <c r="T421" i="12" s="1"/>
  <c r="U421" i="12" s="1"/>
  <c r="L173" i="16" l="1"/>
  <c r="Q174" i="16"/>
  <c r="Q417" i="12"/>
  <c r="L417" i="12"/>
  <c r="S422" i="12"/>
  <c r="T422" i="12" s="1"/>
  <c r="U422" i="12" s="1"/>
  <c r="V416" i="12"/>
  <c r="Q175" i="16" l="1"/>
  <c r="L174" i="16"/>
  <c r="L418" i="12"/>
  <c r="Q418" i="12"/>
  <c r="S423" i="12"/>
  <c r="T423" i="12" s="1"/>
  <c r="U423" i="12" s="1"/>
  <c r="V417" i="12"/>
  <c r="L175" i="16" l="1"/>
  <c r="Q176" i="16"/>
  <c r="Q419" i="12"/>
  <c r="L419" i="12"/>
  <c r="V418" i="12"/>
  <c r="S424" i="12"/>
  <c r="T424" i="12" s="1"/>
  <c r="U424" i="12" s="1"/>
  <c r="Q177" i="16" l="1"/>
  <c r="L176" i="16"/>
  <c r="L420" i="12"/>
  <c r="Q420" i="12"/>
  <c r="S425" i="12"/>
  <c r="T425" i="12" s="1"/>
  <c r="U425" i="12" s="1"/>
  <c r="V419" i="12"/>
  <c r="L177" i="16" l="1"/>
  <c r="Q178" i="16"/>
  <c r="Q421" i="12"/>
  <c r="L421" i="12"/>
  <c r="V420" i="12"/>
  <c r="S426" i="12"/>
  <c r="T426" i="12" s="1"/>
  <c r="U426" i="12" s="1"/>
  <c r="Q179" i="16" l="1"/>
  <c r="L178" i="16"/>
  <c r="L422" i="12"/>
  <c r="Q422" i="12"/>
  <c r="S427" i="12"/>
  <c r="T427" i="12" s="1"/>
  <c r="U427" i="12" s="1"/>
  <c r="V421" i="12"/>
  <c r="L179" i="16" l="1"/>
  <c r="Q180" i="16"/>
  <c r="Q423" i="12"/>
  <c r="L423" i="12"/>
  <c r="S428" i="12"/>
  <c r="T428" i="12" s="1"/>
  <c r="U428" i="12" s="1"/>
  <c r="V422" i="12"/>
  <c r="L180" i="16" l="1"/>
  <c r="Q181" i="16"/>
  <c r="L424" i="12"/>
  <c r="Q424" i="12"/>
  <c r="V423" i="12"/>
  <c r="S429" i="12"/>
  <c r="T429" i="12" s="1"/>
  <c r="U429" i="12" s="1"/>
  <c r="Q182" i="16" l="1"/>
  <c r="L181" i="16"/>
  <c r="Q425" i="12"/>
  <c r="L425" i="12"/>
  <c r="S430" i="12"/>
  <c r="T430" i="12" s="1"/>
  <c r="U430" i="12" s="1"/>
  <c r="V424" i="12"/>
  <c r="L182" i="16" l="1"/>
  <c r="Q183" i="16"/>
  <c r="L426" i="12"/>
  <c r="Q426" i="12"/>
  <c r="V425" i="12"/>
  <c r="S431" i="12"/>
  <c r="T431" i="12" s="1"/>
  <c r="U431" i="12" s="1"/>
  <c r="Q184" i="16" l="1"/>
  <c r="L183" i="16"/>
  <c r="Q427" i="12"/>
  <c r="L427" i="12"/>
  <c r="S432" i="12"/>
  <c r="T432" i="12" s="1"/>
  <c r="U432" i="12" s="1"/>
  <c r="V426" i="12"/>
  <c r="L184" i="16" l="1"/>
  <c r="Q185" i="16"/>
  <c r="L428" i="12"/>
  <c r="Q428" i="12"/>
  <c r="S433" i="12"/>
  <c r="T433" i="12" s="1"/>
  <c r="U433" i="12" s="1"/>
  <c r="V427" i="12"/>
  <c r="Q186" i="16" l="1"/>
  <c r="L185" i="16"/>
  <c r="Q429" i="12"/>
  <c r="L429" i="12"/>
  <c r="V428" i="12"/>
  <c r="S434" i="12"/>
  <c r="T434" i="12" s="1"/>
  <c r="U434" i="12" s="1"/>
  <c r="L186" i="16" l="1"/>
  <c r="Q187" i="16"/>
  <c r="L430" i="12"/>
  <c r="Q430" i="12"/>
  <c r="S435" i="12"/>
  <c r="T435" i="12" s="1"/>
  <c r="U435" i="12" s="1"/>
  <c r="V429" i="12"/>
  <c r="Q188" i="16" l="1"/>
  <c r="L187" i="16"/>
  <c r="Q431" i="12"/>
  <c r="L431" i="12"/>
  <c r="V430" i="12"/>
  <c r="S436" i="12"/>
  <c r="T436" i="12" s="1"/>
  <c r="U436" i="12" s="1"/>
  <c r="Q189" i="16" l="1"/>
  <c r="L188" i="16"/>
  <c r="L432" i="12"/>
  <c r="Q432" i="12"/>
  <c r="S437" i="12"/>
  <c r="T437" i="12" s="1"/>
  <c r="U437" i="12" s="1"/>
  <c r="V431" i="12"/>
  <c r="L189" i="16" l="1"/>
  <c r="Q190" i="16"/>
  <c r="Q433" i="12"/>
  <c r="L433" i="12"/>
  <c r="V432" i="12"/>
  <c r="S438" i="12"/>
  <c r="T438" i="12" s="1"/>
  <c r="U438" i="12" s="1"/>
  <c r="Q191" i="16" l="1"/>
  <c r="L190" i="16"/>
  <c r="L434" i="12"/>
  <c r="Q434" i="12"/>
  <c r="S439" i="12"/>
  <c r="T439" i="12" s="1"/>
  <c r="U439" i="12" s="1"/>
  <c r="V433" i="12"/>
  <c r="L191" i="16" l="1"/>
  <c r="Q192" i="16"/>
  <c r="Q435" i="12"/>
  <c r="L435" i="12"/>
  <c r="V434" i="12"/>
  <c r="S440" i="12"/>
  <c r="T440" i="12" s="1"/>
  <c r="U440" i="12" s="1"/>
  <c r="Q193" i="16" l="1"/>
  <c r="L192" i="16"/>
  <c r="L436" i="12"/>
  <c r="Q436" i="12"/>
  <c r="S441" i="12"/>
  <c r="T441" i="12" s="1"/>
  <c r="U441" i="12" s="1"/>
  <c r="V435" i="12"/>
  <c r="L193" i="16" l="1"/>
  <c r="Q194" i="16"/>
  <c r="Q437" i="12"/>
  <c r="L437" i="12"/>
  <c r="S442" i="12"/>
  <c r="T442" i="12" s="1"/>
  <c r="U442" i="12" s="1"/>
  <c r="V436" i="12"/>
  <c r="Q195" i="16" l="1"/>
  <c r="L194" i="16"/>
  <c r="L438" i="12"/>
  <c r="Q438" i="12"/>
  <c r="V437" i="12"/>
  <c r="S443" i="12"/>
  <c r="T443" i="12" s="1"/>
  <c r="U443" i="12" s="1"/>
  <c r="L195" i="16" l="1"/>
  <c r="Q196" i="16"/>
  <c r="Q439" i="12"/>
  <c r="L439" i="12"/>
  <c r="S444" i="12"/>
  <c r="T444" i="12" s="1"/>
  <c r="U444" i="12" s="1"/>
  <c r="V438" i="12"/>
  <c r="Q197" i="16" l="1"/>
  <c r="L196" i="16"/>
  <c r="L440" i="12"/>
  <c r="Q440" i="12"/>
  <c r="S445" i="12"/>
  <c r="T445" i="12" s="1"/>
  <c r="U445" i="12" s="1"/>
  <c r="V439" i="12"/>
  <c r="L197" i="16" l="1"/>
  <c r="Q198" i="16"/>
  <c r="Q441" i="12"/>
  <c r="L441" i="12"/>
  <c r="S446" i="12"/>
  <c r="T446" i="12" s="1"/>
  <c r="U446" i="12" s="1"/>
  <c r="V440" i="12"/>
  <c r="Q199" i="16" l="1"/>
  <c r="L198" i="16"/>
  <c r="L442" i="12"/>
  <c r="Q442" i="12"/>
  <c r="V441" i="12"/>
  <c r="S447" i="12"/>
  <c r="T447" i="12" s="1"/>
  <c r="U447" i="12" s="1"/>
  <c r="Q200" i="16" l="1"/>
  <c r="L199" i="16"/>
  <c r="Q443" i="12"/>
  <c r="L443" i="12"/>
  <c r="S448" i="12"/>
  <c r="T448" i="12" s="1"/>
  <c r="U448" i="12" s="1"/>
  <c r="V442" i="12"/>
  <c r="L200" i="16" l="1"/>
  <c r="Q201" i="16"/>
  <c r="L444" i="12"/>
  <c r="Q444" i="12"/>
  <c r="S449" i="12"/>
  <c r="T449" i="12" s="1"/>
  <c r="U449" i="12" s="1"/>
  <c r="V443" i="12"/>
  <c r="Q202" i="16" l="1"/>
  <c r="L201" i="16"/>
  <c r="Q445" i="12"/>
  <c r="L445" i="12"/>
  <c r="S450" i="12"/>
  <c r="T450" i="12" s="1"/>
  <c r="U450" i="12" s="1"/>
  <c r="V444" i="12"/>
  <c r="L202" i="16" l="1"/>
  <c r="Q203" i="16"/>
  <c r="L446" i="12"/>
  <c r="Q446" i="12"/>
  <c r="V445" i="12"/>
  <c r="S451" i="12"/>
  <c r="T451" i="12" s="1"/>
  <c r="U451" i="12" s="1"/>
  <c r="Q204" i="16" l="1"/>
  <c r="L203" i="16"/>
  <c r="Q447" i="12"/>
  <c r="L447" i="12"/>
  <c r="S452" i="12"/>
  <c r="T452" i="12" s="1"/>
  <c r="U452" i="12" s="1"/>
  <c r="V446" i="12"/>
  <c r="L204" i="16" l="1"/>
  <c r="Q205" i="16"/>
  <c r="L448" i="12"/>
  <c r="Q448" i="12"/>
  <c r="S453" i="12"/>
  <c r="T453" i="12" s="1"/>
  <c r="U453" i="12" s="1"/>
  <c r="V447" i="12"/>
  <c r="Q206" i="16" l="1"/>
  <c r="L205" i="16"/>
  <c r="Q449" i="12"/>
  <c r="L449" i="12"/>
  <c r="V448" i="12"/>
  <c r="S454" i="12"/>
  <c r="T454" i="12" s="1"/>
  <c r="U454" i="12" s="1"/>
  <c r="L206" i="16" l="1"/>
  <c r="Q207" i="16"/>
  <c r="L450" i="12"/>
  <c r="Q450" i="12"/>
  <c r="S455" i="12"/>
  <c r="T455" i="12" s="1"/>
  <c r="U455" i="12" s="1"/>
  <c r="V449" i="12"/>
  <c r="Q208" i="16" l="1"/>
  <c r="L207" i="16"/>
  <c r="Q451" i="12"/>
  <c r="L451" i="12"/>
  <c r="V450" i="12"/>
  <c r="S456" i="12"/>
  <c r="T456" i="12" s="1"/>
  <c r="U456" i="12" s="1"/>
  <c r="L208" i="16" l="1"/>
  <c r="Q209" i="16"/>
  <c r="L452" i="12"/>
  <c r="Q452" i="12"/>
  <c r="S457" i="12"/>
  <c r="T457" i="12" s="1"/>
  <c r="U457" i="12" s="1"/>
  <c r="V451" i="12"/>
  <c r="Q210" i="16" l="1"/>
  <c r="L209" i="16"/>
  <c r="Q453" i="12"/>
  <c r="L453" i="12"/>
  <c r="V452" i="12"/>
  <c r="S458" i="12"/>
  <c r="T458" i="12" s="1"/>
  <c r="U458" i="12" s="1"/>
  <c r="L210" i="16" l="1"/>
  <c r="Q211" i="16"/>
  <c r="L454" i="12"/>
  <c r="Q454" i="12"/>
  <c r="S459" i="12"/>
  <c r="T459" i="12" s="1"/>
  <c r="U459" i="12" s="1"/>
  <c r="V453" i="12"/>
  <c r="Q212" i="16" l="1"/>
  <c r="L211" i="16"/>
  <c r="Q455" i="12"/>
  <c r="L455" i="12"/>
  <c r="V454" i="12"/>
  <c r="S460" i="12"/>
  <c r="T460" i="12" s="1"/>
  <c r="U460" i="12" s="1"/>
  <c r="L212" i="16" l="1"/>
  <c r="Q213" i="16"/>
  <c r="L456" i="12"/>
  <c r="Q456" i="12"/>
  <c r="S461" i="12"/>
  <c r="T461" i="12" s="1"/>
  <c r="U461" i="12" s="1"/>
  <c r="V455" i="12"/>
  <c r="Q214" i="16" l="1"/>
  <c r="L213" i="16"/>
  <c r="Q457" i="12"/>
  <c r="L457" i="12"/>
  <c r="V456" i="12"/>
  <c r="S462" i="12"/>
  <c r="T462" i="12" s="1"/>
  <c r="U462" i="12" s="1"/>
  <c r="L214" i="16" l="1"/>
  <c r="Q215" i="16"/>
  <c r="L458" i="12"/>
  <c r="Q458" i="12"/>
  <c r="S463" i="12"/>
  <c r="T463" i="12" s="1"/>
  <c r="U463" i="12" s="1"/>
  <c r="V457" i="12"/>
  <c r="Q216" i="16" l="1"/>
  <c r="L215" i="16"/>
  <c r="Q459" i="12"/>
  <c r="L459" i="12"/>
  <c r="V458" i="12"/>
  <c r="S464" i="12"/>
  <c r="T464" i="12" s="1"/>
  <c r="U464" i="12" s="1"/>
  <c r="L216" i="16" l="1"/>
  <c r="Q217" i="16"/>
  <c r="L460" i="12"/>
  <c r="Q460" i="12"/>
  <c r="S465" i="12"/>
  <c r="T465" i="12" s="1"/>
  <c r="U465" i="12" s="1"/>
  <c r="V459" i="12"/>
  <c r="Q218" i="16" l="1"/>
  <c r="L217" i="16"/>
  <c r="Q461" i="12"/>
  <c r="L461" i="12"/>
  <c r="V460" i="12"/>
  <c r="S466" i="12"/>
  <c r="T466" i="12" s="1"/>
  <c r="U466" i="12" s="1"/>
  <c r="L218" i="16" l="1"/>
  <c r="Q219" i="16"/>
  <c r="L462" i="12"/>
  <c r="Q462" i="12"/>
  <c r="S467" i="12"/>
  <c r="T467" i="12" s="1"/>
  <c r="U467" i="12" s="1"/>
  <c r="V461" i="12"/>
  <c r="Q220" i="16" l="1"/>
  <c r="L219" i="16"/>
  <c r="Q463" i="12"/>
  <c r="L463" i="12"/>
  <c r="S468" i="12"/>
  <c r="T468" i="12" s="1"/>
  <c r="U468" i="12" s="1"/>
  <c r="V462" i="12"/>
  <c r="Q221" i="16" l="1"/>
  <c r="L220" i="16"/>
  <c r="L464" i="12"/>
  <c r="Q464" i="12"/>
  <c r="V463" i="12"/>
  <c r="S469" i="12"/>
  <c r="T469" i="12" s="1"/>
  <c r="U469" i="12" s="1"/>
  <c r="L221" i="16" l="1"/>
  <c r="Q222" i="16"/>
  <c r="Q465" i="12"/>
  <c r="L465" i="12"/>
  <c r="S470" i="12"/>
  <c r="T470" i="12" s="1"/>
  <c r="U470" i="12" s="1"/>
  <c r="V464" i="12"/>
  <c r="Q223" i="16" l="1"/>
  <c r="L222" i="16"/>
  <c r="L466" i="12"/>
  <c r="Q466" i="12"/>
  <c r="V465" i="12"/>
  <c r="S471" i="12"/>
  <c r="T471" i="12" s="1"/>
  <c r="U471" i="12" s="1"/>
  <c r="L223" i="16" l="1"/>
  <c r="Q224" i="16"/>
  <c r="Q467" i="12"/>
  <c r="L467" i="12"/>
  <c r="S472" i="12"/>
  <c r="T472" i="12" s="1"/>
  <c r="U472" i="12" s="1"/>
  <c r="V466" i="12"/>
  <c r="Q225" i="16" l="1"/>
  <c r="L224" i="16"/>
  <c r="L468" i="12"/>
  <c r="Q468" i="12"/>
  <c r="V467" i="12"/>
  <c r="S473" i="12"/>
  <c r="T473" i="12" s="1"/>
  <c r="U473" i="12" s="1"/>
  <c r="L225" i="16" l="1"/>
  <c r="Q226" i="16"/>
  <c r="Q469" i="12"/>
  <c r="L469" i="12"/>
  <c r="S474" i="12"/>
  <c r="T474" i="12" s="1"/>
  <c r="U474" i="12" s="1"/>
  <c r="V468" i="12"/>
  <c r="Q227" i="16" l="1"/>
  <c r="L226" i="16"/>
  <c r="L470" i="12"/>
  <c r="Q470" i="12"/>
  <c r="V469" i="12"/>
  <c r="S475" i="12"/>
  <c r="T475" i="12" s="1"/>
  <c r="U475" i="12" s="1"/>
  <c r="L227" i="16" l="1"/>
  <c r="Q228" i="16"/>
  <c r="Q471" i="12"/>
  <c r="L471" i="12"/>
  <c r="S476" i="12"/>
  <c r="T476" i="12" s="1"/>
  <c r="U476" i="12" s="1"/>
  <c r="V470" i="12"/>
  <c r="Q229" i="16" l="1"/>
  <c r="L228" i="16"/>
  <c r="Q472" i="12"/>
  <c r="L472" i="12"/>
  <c r="V471" i="12"/>
  <c r="S477" i="12"/>
  <c r="T477" i="12" s="1"/>
  <c r="U477" i="12" s="1"/>
  <c r="L229" i="16" l="1"/>
  <c r="Q230" i="16"/>
  <c r="L473" i="12"/>
  <c r="Q473" i="12"/>
  <c r="S478" i="12"/>
  <c r="T478" i="12" s="1"/>
  <c r="U478" i="12" s="1"/>
  <c r="V472" i="12"/>
  <c r="Q231" i="16" l="1"/>
  <c r="L230" i="16"/>
  <c r="Q474" i="12"/>
  <c r="L474" i="12"/>
  <c r="S479" i="12"/>
  <c r="T479" i="12" s="1"/>
  <c r="U479" i="12" s="1"/>
  <c r="V473" i="12"/>
  <c r="L231" i="16" l="1"/>
  <c r="Q232" i="16"/>
  <c r="L475" i="12"/>
  <c r="Q475" i="12"/>
  <c r="V474" i="12"/>
  <c r="S480" i="12"/>
  <c r="T480" i="12" s="1"/>
  <c r="U480" i="12" s="1"/>
  <c r="Q233" i="16" l="1"/>
  <c r="L232" i="16"/>
  <c r="Q476" i="12"/>
  <c r="L476" i="12"/>
  <c r="S481" i="12"/>
  <c r="T481" i="12" s="1"/>
  <c r="U481" i="12" s="1"/>
  <c r="V475" i="12"/>
  <c r="L233" i="16" l="1"/>
  <c r="Q234" i="16"/>
  <c r="L477" i="12"/>
  <c r="Q477" i="12"/>
  <c r="V476" i="12"/>
  <c r="S482" i="12"/>
  <c r="T482" i="12" s="1"/>
  <c r="U482" i="12" s="1"/>
  <c r="Q235" i="16" l="1"/>
  <c r="L234" i="16"/>
  <c r="Q478" i="12"/>
  <c r="L478" i="12"/>
  <c r="S483" i="12"/>
  <c r="T483" i="12" s="1"/>
  <c r="U483" i="12" s="1"/>
  <c r="V477" i="12"/>
  <c r="L235" i="16" l="1"/>
  <c r="Q236" i="16"/>
  <c r="L479" i="12"/>
  <c r="Q479" i="12"/>
  <c r="S484" i="12"/>
  <c r="T484" i="12" s="1"/>
  <c r="U484" i="12" s="1"/>
  <c r="V478" i="12"/>
  <c r="Q237" i="16" l="1"/>
  <c r="L236" i="16"/>
  <c r="Q480" i="12"/>
  <c r="L480" i="12"/>
  <c r="V479" i="12"/>
  <c r="S485" i="12"/>
  <c r="T485" i="12" s="1"/>
  <c r="U485" i="12" s="1"/>
  <c r="L237" i="16" l="1"/>
  <c r="Q238" i="16"/>
  <c r="L481" i="12"/>
  <c r="Q481" i="12"/>
  <c r="S486" i="12"/>
  <c r="T486" i="12" s="1"/>
  <c r="U486" i="12" s="1"/>
  <c r="V480" i="12"/>
  <c r="Q239" i="16" l="1"/>
  <c r="L238" i="16"/>
  <c r="Q482" i="12"/>
  <c r="L482" i="12"/>
  <c r="V481" i="12"/>
  <c r="S487" i="12"/>
  <c r="T487" i="12" s="1"/>
  <c r="U487" i="12" s="1"/>
  <c r="L239" i="16" l="1"/>
  <c r="Q240" i="16"/>
  <c r="L483" i="12"/>
  <c r="Q483" i="12"/>
  <c r="S488" i="12"/>
  <c r="T488" i="12" s="1"/>
  <c r="U488" i="12" s="1"/>
  <c r="V482" i="12"/>
  <c r="Q241" i="16" l="1"/>
  <c r="L240" i="16"/>
  <c r="Q484" i="12"/>
  <c r="L484" i="12"/>
  <c r="V483" i="12"/>
  <c r="S489" i="12"/>
  <c r="T489" i="12" s="1"/>
  <c r="U489" i="12" s="1"/>
  <c r="L241" i="16" l="1"/>
  <c r="Q242" i="16"/>
  <c r="L485" i="12"/>
  <c r="Q485" i="12"/>
  <c r="S490" i="12"/>
  <c r="T490" i="12" s="1"/>
  <c r="U490" i="12" s="1"/>
  <c r="V484" i="12"/>
  <c r="Q243" i="16" l="1"/>
  <c r="L242" i="16"/>
  <c r="Q486" i="12"/>
  <c r="L486" i="12"/>
  <c r="S491" i="12"/>
  <c r="T491" i="12" s="1"/>
  <c r="U491" i="12" s="1"/>
  <c r="V485" i="12"/>
  <c r="L243" i="16" l="1"/>
  <c r="Q244" i="16"/>
  <c r="L487" i="12"/>
  <c r="Q487" i="12"/>
  <c r="V486" i="12"/>
  <c r="S492" i="12"/>
  <c r="T492" i="12" s="1"/>
  <c r="U492" i="12" s="1"/>
  <c r="Q245" i="16" l="1"/>
  <c r="L244" i="16"/>
  <c r="Q488" i="12"/>
  <c r="L488" i="12"/>
  <c r="S493" i="12"/>
  <c r="T493" i="12" s="1"/>
  <c r="U493" i="12" s="1"/>
  <c r="V487" i="12"/>
  <c r="Q246" i="16" l="1"/>
  <c r="L245" i="16"/>
  <c r="L489" i="12"/>
  <c r="Q489" i="12"/>
  <c r="S494" i="12"/>
  <c r="T494" i="12" s="1"/>
  <c r="U494" i="12" s="1"/>
  <c r="V488" i="12"/>
  <c r="L246" i="16" l="1"/>
  <c r="Q247" i="16"/>
  <c r="Q490" i="12"/>
  <c r="L490" i="12"/>
  <c r="V489" i="12"/>
  <c r="S495" i="12"/>
  <c r="T495" i="12" s="1"/>
  <c r="U495" i="12" s="1"/>
  <c r="Q248" i="16" l="1"/>
  <c r="L247" i="16"/>
  <c r="L491" i="12"/>
  <c r="Q491" i="12"/>
  <c r="S496" i="12"/>
  <c r="T496" i="12" s="1"/>
  <c r="U496" i="12" s="1"/>
  <c r="V490" i="12"/>
  <c r="L248" i="16" l="1"/>
  <c r="Q249" i="16"/>
  <c r="Q492" i="12"/>
  <c r="L492" i="12"/>
  <c r="V491" i="12"/>
  <c r="S497" i="12"/>
  <c r="T497" i="12" s="1"/>
  <c r="U497" i="12" s="1"/>
  <c r="Q250" i="16" l="1"/>
  <c r="L249" i="16"/>
  <c r="L493" i="12"/>
  <c r="Q493" i="12"/>
  <c r="S498" i="12"/>
  <c r="T498" i="12" s="1"/>
  <c r="U498" i="12" s="1"/>
  <c r="V492" i="12"/>
  <c r="L250" i="16" l="1"/>
  <c r="Q251" i="16"/>
  <c r="Q494" i="12"/>
  <c r="L494" i="12"/>
  <c r="V493" i="12"/>
  <c r="S499" i="12"/>
  <c r="T499" i="12" s="1"/>
  <c r="U499" i="12" s="1"/>
  <c r="Q252" i="16" l="1"/>
  <c r="Q253" i="16"/>
  <c r="L251" i="16"/>
  <c r="L495" i="12"/>
  <c r="Q495" i="12"/>
  <c r="S500" i="12"/>
  <c r="T500" i="12" s="1"/>
  <c r="U500" i="12" s="1"/>
  <c r="V494" i="12"/>
  <c r="AF14" i="16" l="1"/>
  <c r="AF15" i="16" s="1"/>
  <c r="AF12" i="16"/>
  <c r="AF13" i="16" s="1"/>
  <c r="L252" i="16"/>
  <c r="L253" i="16"/>
  <c r="Q496" i="12"/>
  <c r="L496" i="12"/>
  <c r="S501" i="12"/>
  <c r="T501" i="12" s="1"/>
  <c r="U501" i="12" s="1"/>
  <c r="V495" i="12"/>
  <c r="AC12" i="16" l="1"/>
  <c r="AC13" i="16" s="1"/>
  <c r="AC14" i="16"/>
  <c r="AC15" i="16" s="1"/>
  <c r="L497" i="12"/>
  <c r="Q497" i="12"/>
  <c r="V496" i="12"/>
  <c r="S502" i="12"/>
  <c r="T502" i="12" s="1"/>
  <c r="U502" i="12" s="1"/>
  <c r="Q498" i="12" l="1"/>
  <c r="L498" i="12"/>
  <c r="S503" i="12"/>
  <c r="T503" i="12" s="1"/>
  <c r="U503" i="12" s="1"/>
  <c r="V497" i="12"/>
  <c r="L499" i="12" l="1"/>
  <c r="Q499" i="12"/>
  <c r="V498" i="12"/>
  <c r="S504" i="12"/>
  <c r="T504" i="12" s="1"/>
  <c r="U504" i="12" s="1"/>
  <c r="Q500" i="12" l="1"/>
  <c r="L500" i="12"/>
  <c r="V499" i="12"/>
  <c r="L501" i="12" l="1"/>
  <c r="Q501" i="12"/>
  <c r="V500" i="12"/>
  <c r="Q502" i="12" l="1"/>
  <c r="L502" i="12"/>
  <c r="V501" i="12"/>
  <c r="L503" i="12" l="1"/>
  <c r="Q503" i="12"/>
  <c r="Q504" i="12"/>
  <c r="AF12" i="12" s="1"/>
  <c r="V502" i="12"/>
  <c r="AF14" i="12" l="1"/>
  <c r="L504" i="12"/>
  <c r="AC7" i="12"/>
  <c r="V503" i="12"/>
  <c r="V504" i="12" l="1"/>
  <c r="AC8" i="12"/>
  <c r="AC11" i="12" s="1"/>
  <c r="AC10" i="12"/>
  <c r="AC12" i="12"/>
  <c r="AC14" i="12"/>
  <c r="AC9" i="12" l="1"/>
</calcChain>
</file>

<file path=xl/sharedStrings.xml><?xml version="1.0" encoding="utf-8"?>
<sst xmlns="http://schemas.openxmlformats.org/spreadsheetml/2006/main" count="264" uniqueCount="32">
  <si>
    <t>Nr.</t>
  </si>
  <si>
    <t>Data</t>
  </si>
  <si>
    <t>Rent</t>
  </si>
  <si>
    <t>Acum.</t>
  </si>
  <si>
    <t>Índice</t>
  </si>
  <si>
    <t>Tx CDI</t>
  </si>
  <si>
    <t>CDI</t>
  </si>
  <si>
    <t>Preço</t>
  </si>
  <si>
    <t>Tx 07/21</t>
  </si>
  <si>
    <t>Tx 07/22</t>
  </si>
  <si>
    <t>Tx 07/23</t>
  </si>
  <si>
    <t>01/23</t>
  </si>
  <si>
    <t>07/22</t>
  </si>
  <si>
    <t>07/21</t>
  </si>
  <si>
    <t>07/23</t>
  </si>
  <si>
    <t>De:</t>
  </si>
  <si>
    <t>Até:</t>
  </si>
  <si>
    <t>Rent Per.</t>
  </si>
  <si>
    <t>Rent a.a.</t>
  </si>
  <si>
    <t>%CDI</t>
  </si>
  <si>
    <t>Maior Ret. Acum</t>
  </si>
  <si>
    <t>Menor Ret. Acum</t>
  </si>
  <si>
    <t>Vol. Per. Anualizada</t>
  </si>
  <si>
    <t>CDI a.a.</t>
  </si>
  <si>
    <t>Resumos Estatísticos</t>
  </si>
  <si>
    <t>Taxa Entrada</t>
  </si>
  <si>
    <t>Taxa de Saída</t>
  </si>
  <si>
    <t>Média</t>
  </si>
  <si>
    <t>Ampliude</t>
  </si>
  <si>
    <t>Diferença</t>
  </si>
  <si>
    <t>Máxima</t>
  </si>
  <si>
    <t>Mínima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</si>
</sst>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Cr$&quot;\ * #,##0_);_(&quot;Cr$&quot;\ * \(#,##0\);_(&quot;Cr$&quot;\ * &quot;-&quot;_);_(@_)"/>
    <numFmt numFmtId="165" formatCode="&quot;Cr$&quot;\ #,##0.00_);[Red]\(&quot;Cr$&quot;\ #,##0.00\)"/>
    <numFmt numFmtId="166" formatCode="_([$€]* #,##0.00_);_([$€]* \(#,##0.00\);_([$€]* &quot;-&quot;??_);_(@_)"/>
    <numFmt numFmtId="167" formatCode="_(* #,##0.00_);_(* \(#,##0.00\);_(* &quot;-&quot;??_);_(@_)"/>
    <numFmt numFmtId="168" formatCode="#,##0.0000"/>
    <numFmt numFmtId="169" formatCode="#,##0.00000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sz val="7"/>
      <color indexed="62"/>
      <name val="Arial"/>
      <family val="2"/>
    </font>
    <font>
      <sz val="10"/>
      <color indexed="22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0" fontId="2" fillId="0" borderId="0"/>
    <xf numFmtId="3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51">
    <xf numFmtId="0" fontId="0" fillId="0" borderId="0" xfId="0"/>
    <xf numFmtId="14" fontId="3" fillId="0" borderId="0" xfId="1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0" fontId="2" fillId="0" borderId="0" xfId="1"/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0" xfId="0" applyFont="1"/>
    <xf numFmtId="14" fontId="13" fillId="0" borderId="0" xfId="0" applyNumberFormat="1" applyFont="1"/>
    <xf numFmtId="168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4" fontId="0" fillId="0" borderId="0" xfId="0" applyNumberFormat="1"/>
    <xf numFmtId="4" fontId="12" fillId="4" borderId="0" xfId="0" applyNumberFormat="1" applyFont="1" applyFill="1" applyAlignment="1">
      <alignment horizontal="center" vertical="center"/>
    </xf>
    <xf numFmtId="0" fontId="0" fillId="4" borderId="0" xfId="0" applyFill="1"/>
    <xf numFmtId="2" fontId="0" fillId="4" borderId="0" xfId="0" applyNumberFormat="1" applyFill="1"/>
    <xf numFmtId="169" fontId="12" fillId="5" borderId="0" xfId="0" applyNumberFormat="1" applyFont="1" applyFill="1" applyAlignment="1">
      <alignment horizontal="center" vertical="center"/>
    </xf>
    <xf numFmtId="0" fontId="0" fillId="5" borderId="0" xfId="0" applyFill="1"/>
    <xf numFmtId="2" fontId="0" fillId="5" borderId="0" xfId="0" applyNumberFormat="1" applyFill="1"/>
    <xf numFmtId="169" fontId="12" fillId="6" borderId="0" xfId="0" applyNumberFormat="1" applyFont="1" applyFill="1" applyAlignment="1">
      <alignment horizontal="center" vertical="center"/>
    </xf>
    <xf numFmtId="0" fontId="0" fillId="6" borderId="0" xfId="0" applyFill="1"/>
    <xf numFmtId="2" fontId="0" fillId="6" borderId="0" xfId="0" applyNumberFormat="1" applyFill="1"/>
    <xf numFmtId="0" fontId="0" fillId="7" borderId="0" xfId="0" applyFill="1"/>
    <xf numFmtId="2" fontId="0" fillId="7" borderId="0" xfId="0" applyNumberFormat="1" applyFill="1"/>
    <xf numFmtId="14" fontId="1" fillId="8" borderId="0" xfId="0" applyNumberFormat="1" applyFont="1" applyFill="1" applyAlignment="1">
      <alignment horizontal="center"/>
    </xf>
    <xf numFmtId="14" fontId="10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horizontal="center"/>
    </xf>
    <xf numFmtId="14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horizontal="center"/>
    </xf>
    <xf numFmtId="14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0" fillId="11" borderId="0" xfId="0" applyFont="1" applyFill="1" applyAlignment="1">
      <alignment horizontal="center"/>
    </xf>
    <xf numFmtId="14" fontId="1" fillId="8" borderId="0" xfId="0" quotePrefix="1" applyNumberFormat="1" applyFont="1" applyFill="1" applyAlignment="1">
      <alignment horizontal="center"/>
    </xf>
    <xf numFmtId="4" fontId="12" fillId="3" borderId="0" xfId="0" applyNumberFormat="1" applyFont="1" applyFill="1" applyAlignment="1">
      <alignment horizontal="center" vertical="center"/>
    </xf>
    <xf numFmtId="0" fontId="0" fillId="3" borderId="0" xfId="0" applyFill="1"/>
    <xf numFmtId="14" fontId="1" fillId="9" borderId="0" xfId="0" quotePrefix="1" applyNumberFormat="1" applyFont="1" applyFill="1" applyAlignment="1">
      <alignment horizontal="center"/>
    </xf>
    <xf numFmtId="14" fontId="1" fillId="10" borderId="0" xfId="0" quotePrefix="1" applyNumberFormat="1" applyFont="1" applyFill="1" applyAlignment="1">
      <alignment horizontal="center"/>
    </xf>
    <xf numFmtId="14" fontId="0" fillId="12" borderId="0" xfId="0" applyNumberFormat="1" applyFill="1"/>
    <xf numFmtId="0" fontId="14" fillId="8" borderId="0" xfId="0" applyFont="1" applyFill="1"/>
    <xf numFmtId="0" fontId="15" fillId="13" borderId="0" xfId="0" applyFont="1" applyFill="1"/>
    <xf numFmtId="0" fontId="14" fillId="10" borderId="0" xfId="0" applyFont="1" applyFill="1"/>
    <xf numFmtId="0" fontId="14" fillId="9" borderId="0" xfId="0" applyFont="1" applyFill="1"/>
    <xf numFmtId="14" fontId="14" fillId="10" borderId="0" xfId="0" applyNumberFormat="1" applyFont="1" applyFill="1" applyAlignment="1">
      <alignment horizontal="center" vertical="center"/>
    </xf>
    <xf numFmtId="0" fontId="14" fillId="9" borderId="0" xfId="0" applyFont="1" applyFill="1" applyAlignment="1">
      <alignment horizontal="left" indent="1"/>
    </xf>
    <xf numFmtId="0" fontId="14" fillId="8" borderId="0" xfId="0" applyFont="1" applyFill="1" applyAlignment="1">
      <alignment horizontal="left" indent="1"/>
    </xf>
    <xf numFmtId="0" fontId="14" fillId="10" borderId="0" xfId="0" applyFont="1" applyFill="1" applyAlignment="1">
      <alignment horizontal="left" indent="1"/>
    </xf>
    <xf numFmtId="14" fontId="16" fillId="4" borderId="0" xfId="0" applyNumberFormat="1" applyFont="1" applyFill="1"/>
    <xf numFmtId="0" fontId="14" fillId="8" borderId="0" xfId="0" applyFont="1" applyFill="1" applyAlignment="1">
      <alignment horizontal="right"/>
    </xf>
    <xf numFmtId="0" fontId="14" fillId="9" borderId="0" xfId="0" applyFont="1" applyFill="1" applyAlignment="1">
      <alignment horizontal="right"/>
    </xf>
    <xf numFmtId="14" fontId="16" fillId="5" borderId="0" xfId="0" applyNumberFormat="1" applyFont="1" applyFill="1"/>
    <xf numFmtId="14" fontId="16" fillId="6" borderId="0" xfId="0" applyNumberFormat="1" applyFont="1" applyFill="1"/>
    <xf numFmtId="0" fontId="14" fillId="10" borderId="0" xfId="0" applyFont="1" applyFill="1" applyAlignment="1">
      <alignment horizontal="right"/>
    </xf>
  </cellXfs>
  <cellStyles count="24">
    <cellStyle name="Comma0" xfId="2" xr:uid="{00000000-0005-0000-0000-000000000000}"/>
    <cellStyle name="Currency [0]_JOGO1" xfId="3" xr:uid="{00000000-0005-0000-0000-000001000000}"/>
    <cellStyle name="Currency_B&amp;SOKG" xfId="4" xr:uid="{00000000-0005-0000-0000-000002000000}"/>
    <cellStyle name="Currency0" xfId="5" xr:uid="{00000000-0005-0000-0000-000003000000}"/>
    <cellStyle name="Euro" xfId="6" xr:uid="{00000000-0005-0000-0000-000004000000}"/>
    <cellStyle name="Euro 2" xfId="7" xr:uid="{00000000-0005-0000-0000-000005000000}"/>
    <cellStyle name="Excel Built-in Normal" xfId="8" xr:uid="{00000000-0005-0000-0000-000006000000}"/>
    <cellStyle name="Hyperlink seguido_% OPCOM" xfId="9" xr:uid="{00000000-0005-0000-0000-000007000000}"/>
    <cellStyle name="Hyperlink_% OPCOM" xfId="10" xr:uid="{00000000-0005-0000-0000-000008000000}"/>
    <cellStyle name="Normal" xfId="0" builtinId="0"/>
    <cellStyle name="Normal 2" xfId="1" xr:uid="{00000000-0005-0000-0000-00000A000000}"/>
    <cellStyle name="Normal 2 2" xfId="11" xr:uid="{00000000-0005-0000-0000-00000B000000}"/>
    <cellStyle name="Normal 2 3" xfId="12" xr:uid="{00000000-0005-0000-0000-00000C000000}"/>
    <cellStyle name="Normal 2 4" xfId="13" xr:uid="{00000000-0005-0000-0000-00000D000000}"/>
    <cellStyle name="Normal 2_TESOURO" xfId="14" xr:uid="{00000000-0005-0000-0000-00000E000000}"/>
    <cellStyle name="Normal 3" xfId="15" xr:uid="{00000000-0005-0000-0000-00000F000000}"/>
    <cellStyle name="Normal 4" xfId="16" xr:uid="{00000000-0005-0000-0000-000010000000}"/>
    <cellStyle name="Normal 5" xfId="17" xr:uid="{00000000-0005-0000-0000-000011000000}"/>
    <cellStyle name="OT" xfId="18" xr:uid="{00000000-0005-0000-0000-000012000000}"/>
    <cellStyle name="Porcentagem 2" xfId="19" xr:uid="{00000000-0005-0000-0000-000013000000}"/>
    <cellStyle name="Vírgula 2" xfId="20" xr:uid="{00000000-0005-0000-0000-000014000000}"/>
    <cellStyle name="Vírgula 2 2" xfId="21" xr:uid="{00000000-0005-0000-0000-000015000000}"/>
    <cellStyle name="Vírgula 2 3" xfId="22" xr:uid="{00000000-0005-0000-0000-000016000000}"/>
    <cellStyle name="Vírgula 3" xfId="23" xr:uid="{00000000-0005-0000-0000-000017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30507617473905E-2"/>
          <c:y val="0.11704850043661877"/>
          <c:w val="0.89576520358215173"/>
          <c:h val="0.75340281786204977"/>
        </c:manualLayout>
      </c:layout>
      <c:lineChart>
        <c:grouping val="standard"/>
        <c:varyColors val="0"/>
        <c:ser>
          <c:idx val="3"/>
          <c:order val="4"/>
          <c:tx>
            <c:strRef>
              <c:f>'LTN 2021'!$G$2</c:f>
              <c:strCache>
                <c:ptCount val="1"/>
                <c:pt idx="0">
                  <c:v>07/21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'LTN 2021'!$B$3:$B$737</c:f>
              <c:numCache>
                <c:formatCode>m/d/yyyy</c:formatCode>
                <c:ptCount val="735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</c:numCache>
            </c:numRef>
          </c:cat>
          <c:val>
            <c:numRef>
              <c:f>'LTN 2021'!$G$3:$G$737</c:f>
              <c:numCache>
                <c:formatCode>0.00</c:formatCode>
                <c:ptCount val="735"/>
                <c:pt idx="0" formatCode="General">
                  <c:v>0</c:v>
                </c:pt>
                <c:pt idx="1">
                  <c:v>5.2223669078532708E-3</c:v>
                </c:pt>
                <c:pt idx="2">
                  <c:v>-6.1424693537981412E-3</c:v>
                </c:pt>
                <c:pt idx="3">
                  <c:v>1.9775079800110618E-3</c:v>
                </c:pt>
                <c:pt idx="4">
                  <c:v>-2.0432295833094916E-2</c:v>
                </c:pt>
                <c:pt idx="5">
                  <c:v>-3.0720328331845792E-2</c:v>
                </c:pt>
                <c:pt idx="6">
                  <c:v>-9.0936269738106645E-3</c:v>
                </c:pt>
                <c:pt idx="7">
                  <c:v>-2.7055174446821706E-2</c:v>
                </c:pt>
                <c:pt idx="8">
                  <c:v>-1.0654982326774309E-2</c:v>
                </c:pt>
                <c:pt idx="9">
                  <c:v>1.1548008078232641E-3</c:v>
                </c:pt>
                <c:pt idx="10">
                  <c:v>2.3353951980142895E-2</c:v>
                </c:pt>
                <c:pt idx="11">
                  <c:v>4.3545083375051696E-2</c:v>
                </c:pt>
                <c:pt idx="12">
                  <c:v>6.3239337222009695E-2</c:v>
                </c:pt>
                <c:pt idx="13">
                  <c:v>3.9978941282825531E-2</c:v>
                </c:pt>
                <c:pt idx="14">
                  <c:v>5.2130517167459089E-2</c:v>
                </c:pt>
                <c:pt idx="15">
                  <c:v>6.1080880139052773E-2</c:v>
                </c:pt>
                <c:pt idx="16">
                  <c:v>3.0882687465560998E-2</c:v>
                </c:pt>
                <c:pt idx="17">
                  <c:v>4.2581031817046089E-2</c:v>
                </c:pt>
                <c:pt idx="18">
                  <c:v>6.5845469053904537E-2</c:v>
                </c:pt>
                <c:pt idx="19">
                  <c:v>7.6218166738750703E-2</c:v>
                </c:pt>
                <c:pt idx="20">
                  <c:v>7.8414409954929987E-2</c:v>
                </c:pt>
                <c:pt idx="21">
                  <c:v>8.4189929480715797E-2</c:v>
                </c:pt>
                <c:pt idx="22">
                  <c:v>9.3482388299648278E-2</c:v>
                </c:pt>
                <c:pt idx="23">
                  <c:v>9.955393287941483E-2</c:v>
                </c:pt>
                <c:pt idx="24">
                  <c:v>9.9889663682972696E-2</c:v>
                </c:pt>
                <c:pt idx="25">
                  <c:v>0.10021822118313484</c:v>
                </c:pt>
                <c:pt idx="26">
                  <c:v>0.11179421524780686</c:v>
                </c:pt>
                <c:pt idx="27">
                  <c:v>0.12563778143241944</c:v>
                </c:pt>
                <c:pt idx="28">
                  <c:v>0.14378037904083651</c:v>
                </c:pt>
                <c:pt idx="29">
                  <c:v>0.14408145571689346</c:v>
                </c:pt>
                <c:pt idx="30">
                  <c:v>0.15201098689823223</c:v>
                </c:pt>
                <c:pt idx="31">
                  <c:v>0.16022290375394821</c:v>
                </c:pt>
                <c:pt idx="32">
                  <c:v>0.15419581344848776</c:v>
                </c:pt>
                <c:pt idx="33">
                  <c:v>0.13933889187434101</c:v>
                </c:pt>
                <c:pt idx="34">
                  <c:v>0.15663766653024602</c:v>
                </c:pt>
                <c:pt idx="35">
                  <c:v>0.15241350014569832</c:v>
                </c:pt>
                <c:pt idx="36">
                  <c:v>0.14167223611376567</c:v>
                </c:pt>
                <c:pt idx="37">
                  <c:v>0.12529608971481032</c:v>
                </c:pt>
                <c:pt idx="38">
                  <c:v>0.13421846670005344</c:v>
                </c:pt>
                <c:pt idx="39">
                  <c:v>0.12631318330469377</c:v>
                </c:pt>
                <c:pt idx="40">
                  <c:v>0.1154891737030983</c:v>
                </c:pt>
                <c:pt idx="41">
                  <c:v>0.15083810128333486</c:v>
                </c:pt>
                <c:pt idx="42">
                  <c:v>0.16050872453130527</c:v>
                </c:pt>
                <c:pt idx="43">
                  <c:v>0.14038558796962697</c:v>
                </c:pt>
                <c:pt idx="44">
                  <c:v>0.1368368234573758</c:v>
                </c:pt>
                <c:pt idx="45">
                  <c:v>0.1557177661492215</c:v>
                </c:pt>
                <c:pt idx="46">
                  <c:v>0.16705835462489382</c:v>
                </c:pt>
                <c:pt idx="47">
                  <c:v>0.15191611743556876</c:v>
                </c:pt>
                <c:pt idx="48">
                  <c:v>0.14816740972132258</c:v>
                </c:pt>
                <c:pt idx="49">
                  <c:v>0.16387633787575684</c:v>
                </c:pt>
                <c:pt idx="50">
                  <c:v>0.18215846128606383</c:v>
                </c:pt>
                <c:pt idx="51">
                  <c:v>0.10969930757063207</c:v>
                </c:pt>
                <c:pt idx="52">
                  <c:v>0.11953451266599746</c:v>
                </c:pt>
                <c:pt idx="53">
                  <c:v>0.13238876918217901</c:v>
                </c:pt>
                <c:pt idx="54">
                  <c:v>0.13757112724315235</c:v>
                </c:pt>
                <c:pt idx="55">
                  <c:v>0.14075385121938844</c:v>
                </c:pt>
                <c:pt idx="56">
                  <c:v>0.1550466076394752</c:v>
                </c:pt>
                <c:pt idx="57">
                  <c:v>0.1592020719637377</c:v>
                </c:pt>
                <c:pt idx="58">
                  <c:v>0.17112672898447201</c:v>
                </c:pt>
                <c:pt idx="59">
                  <c:v>0.19416950104438335</c:v>
                </c:pt>
                <c:pt idx="60">
                  <c:v>0.21206315471660186</c:v>
                </c:pt>
                <c:pt idx="61">
                  <c:v>0.22932939692632548</c:v>
                </c:pt>
                <c:pt idx="62">
                  <c:v>0.23934292428118287</c:v>
                </c:pt>
                <c:pt idx="63">
                  <c:v>0.24845918252189847</c:v>
                </c:pt>
                <c:pt idx="64">
                  <c:v>0.24739541194398473</c:v>
                </c:pt>
                <c:pt idx="65">
                  <c:v>0.25966832779098503</c:v>
                </c:pt>
                <c:pt idx="66">
                  <c:v>0.2656602588067436</c:v>
                </c:pt>
                <c:pt idx="67">
                  <c:v>0.27466740201051998</c:v>
                </c:pt>
                <c:pt idx="68">
                  <c:v>0.28501777152576402</c:v>
                </c:pt>
                <c:pt idx="69">
                  <c:v>0.29868251028868364</c:v>
                </c:pt>
                <c:pt idx="70">
                  <c:v>0.31489367071044772</c:v>
                </c:pt>
                <c:pt idx="71">
                  <c:v>0.3304263982866873</c:v>
                </c:pt>
                <c:pt idx="72">
                  <c:v>0.34266334658448194</c:v>
                </c:pt>
                <c:pt idx="73">
                  <c:v>0.35283256493188198</c:v>
                </c:pt>
                <c:pt idx="74">
                  <c:v>0.36536129492110714</c:v>
                </c:pt>
                <c:pt idx="75">
                  <c:v>0.37505081123565542</c:v>
                </c:pt>
                <c:pt idx="76">
                  <c:v>0.38606142775694519</c:v>
                </c:pt>
                <c:pt idx="77">
                  <c:v>0.39817754125455185</c:v>
                </c:pt>
                <c:pt idx="78">
                  <c:v>0.40832079426444956</c:v>
                </c:pt>
                <c:pt idx="79">
                  <c:v>0.4197603945329087</c:v>
                </c:pt>
                <c:pt idx="80">
                  <c:v>0.42977119401184094</c:v>
                </c:pt>
                <c:pt idx="81">
                  <c:v>0.43978633788575028</c:v>
                </c:pt>
                <c:pt idx="82">
                  <c:v>0.45070168081458029</c:v>
                </c:pt>
                <c:pt idx="83">
                  <c:v>0.46084948028435324</c:v>
                </c:pt>
                <c:pt idx="84">
                  <c:v>0.47269937329825762</c:v>
                </c:pt>
                <c:pt idx="85">
                  <c:v>0.48661830968430575</c:v>
                </c:pt>
                <c:pt idx="86">
                  <c:v>0.49872371374310998</c:v>
                </c:pt>
                <c:pt idx="87">
                  <c:v>0.51286199155995416</c:v>
                </c:pt>
                <c:pt idx="88">
                  <c:v>0.52414812354959484</c:v>
                </c:pt>
                <c:pt idx="89">
                  <c:v>0.53807281878484048</c:v>
                </c:pt>
                <c:pt idx="90">
                  <c:v>0.5506993481775746</c:v>
                </c:pt>
                <c:pt idx="91">
                  <c:v>0.56322009660390027</c:v>
                </c:pt>
                <c:pt idx="92">
                  <c:v>0.5771227667668466</c:v>
                </c:pt>
                <c:pt idx="93">
                  <c:v>0.59157060798484817</c:v>
                </c:pt>
                <c:pt idx="94">
                  <c:v>0.60479565356179599</c:v>
                </c:pt>
                <c:pt idx="95">
                  <c:v>0.62000760313583037</c:v>
                </c:pt>
                <c:pt idx="96">
                  <c:v>0.63298330064682773</c:v>
                </c:pt>
                <c:pt idx="97">
                  <c:v>0.64705944351206579</c:v>
                </c:pt>
                <c:pt idx="98">
                  <c:v>0.66104627369889535</c:v>
                </c:pt>
                <c:pt idx="99">
                  <c:v>0.67505361347139914</c:v>
                </c:pt>
                <c:pt idx="100">
                  <c:v>0.68857377481035265</c:v>
                </c:pt>
                <c:pt idx="101">
                  <c:v>0.70242461533076561</c:v>
                </c:pt>
                <c:pt idx="102">
                  <c:v>0.7159712471694224</c:v>
                </c:pt>
                <c:pt idx="103">
                  <c:v>0.72884783185518387</c:v>
                </c:pt>
                <c:pt idx="104">
                  <c:v>0.74222169821864803</c:v>
                </c:pt>
                <c:pt idx="105">
                  <c:v>0.75577166412785779</c:v>
                </c:pt>
                <c:pt idx="106">
                  <c:v>0.76903570822728362</c:v>
                </c:pt>
                <c:pt idx="107">
                  <c:v>0.7828000649776401</c:v>
                </c:pt>
                <c:pt idx="108">
                  <c:v>0.79574797856718504</c:v>
                </c:pt>
                <c:pt idx="109">
                  <c:v>0.80880268344754036</c:v>
                </c:pt>
                <c:pt idx="110">
                  <c:v>0.82274172528948863</c:v>
                </c:pt>
                <c:pt idx="111">
                  <c:v>0.83654225165397111</c:v>
                </c:pt>
                <c:pt idx="112">
                  <c:v>0.85082864303025474</c:v>
                </c:pt>
                <c:pt idx="113">
                  <c:v>0.8659390550004531</c:v>
                </c:pt>
                <c:pt idx="114">
                  <c:v>0.88252514681310679</c:v>
                </c:pt>
                <c:pt idx="115">
                  <c:v>0.89914387210441316</c:v>
                </c:pt>
                <c:pt idx="116">
                  <c:v>0.91515387693488215</c:v>
                </c:pt>
                <c:pt idx="117">
                  <c:v>0.93113811849274697</c:v>
                </c:pt>
                <c:pt idx="118">
                  <c:v>0.94805721323301118</c:v>
                </c:pt>
                <c:pt idx="119">
                  <c:v>0.96441537585734149</c:v>
                </c:pt>
                <c:pt idx="120">
                  <c:v>0.98136114316220713</c:v>
                </c:pt>
                <c:pt idx="121">
                  <c:v>0.99836055869357843</c:v>
                </c:pt>
                <c:pt idx="122">
                  <c:v>1.0153911932494042</c:v>
                </c:pt>
                <c:pt idx="123">
                  <c:v>1.0324416301638051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6-41FD-8E2A-75A86C9D2583}"/>
            </c:ext>
          </c:extLst>
        </c:ser>
        <c:ser>
          <c:idx val="4"/>
          <c:order val="5"/>
          <c:tx>
            <c:strRef>
              <c:f>'LTN 2021'!$L$2</c:f>
              <c:strCache>
                <c:ptCount val="1"/>
                <c:pt idx="0">
                  <c:v>07/22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'LTN 2021'!$B$3:$B$737</c:f>
              <c:numCache>
                <c:formatCode>m/d/yyyy</c:formatCode>
                <c:ptCount val="735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</c:numCache>
            </c:numRef>
          </c:cat>
          <c:val>
            <c:numRef>
              <c:f>'LTN 2021'!$L$3:$L$737</c:f>
              <c:numCache>
                <c:formatCode>0.00</c:formatCode>
                <c:ptCount val="735"/>
                <c:pt idx="0" formatCode="General">
                  <c:v>0</c:v>
                </c:pt>
                <c:pt idx="1">
                  <c:v>-0.10544269276393514</c:v>
                </c:pt>
                <c:pt idx="2">
                  <c:v>-0.19724314389234499</c:v>
                </c:pt>
                <c:pt idx="3">
                  <c:v>-0.39438076079708617</c:v>
                </c:pt>
                <c:pt idx="4">
                  <c:v>-0.50114259372228132</c:v>
                </c:pt>
                <c:pt idx="5">
                  <c:v>-0.70285537067377168</c:v>
                </c:pt>
                <c:pt idx="6">
                  <c:v>-0.60254093035604361</c:v>
                </c:pt>
                <c:pt idx="7">
                  <c:v>-0.80023354104740152</c:v>
                </c:pt>
                <c:pt idx="8">
                  <c:v>-0.83794111185295783</c:v>
                </c:pt>
                <c:pt idx="9">
                  <c:v>-0.87104415674335023</c:v>
                </c:pt>
                <c:pt idx="10">
                  <c:v>-0.73481082277815357</c:v>
                </c:pt>
                <c:pt idx="11">
                  <c:v>-0.71405422417113451</c:v>
                </c:pt>
                <c:pt idx="12">
                  <c:v>-0.69865890357051486</c:v>
                </c:pt>
                <c:pt idx="13">
                  <c:v>-0.89430889628476784</c:v>
                </c:pt>
                <c:pt idx="14">
                  <c:v>-0.8864893359407211</c:v>
                </c:pt>
                <c:pt idx="15">
                  <c:v>-0.86899836978764355</c:v>
                </c:pt>
                <c:pt idx="16">
                  <c:v>-0.8017647915100512</c:v>
                </c:pt>
                <c:pt idx="17">
                  <c:v>-0.81096011109976773</c:v>
                </c:pt>
                <c:pt idx="18">
                  <c:v>-0.64044730175286668</c:v>
                </c:pt>
                <c:pt idx="19">
                  <c:v>-0.51116607305451423</c:v>
                </c:pt>
                <c:pt idx="20">
                  <c:v>-0.58074490676612855</c:v>
                </c:pt>
                <c:pt idx="21">
                  <c:v>-0.48771763838654225</c:v>
                </c:pt>
                <c:pt idx="22">
                  <c:v>-0.48055785938835305</c:v>
                </c:pt>
                <c:pt idx="23">
                  <c:v>-0.52607337094972006</c:v>
                </c:pt>
                <c:pt idx="24">
                  <c:v>-0.62883922748478982</c:v>
                </c:pt>
                <c:pt idx="25">
                  <c:v>-0.59198199927196216</c:v>
                </c:pt>
                <c:pt idx="26">
                  <c:v>-0.57486233177894697</c:v>
                </c:pt>
                <c:pt idx="27">
                  <c:v>-0.44168421008824454</c:v>
                </c:pt>
                <c:pt idx="28">
                  <c:v>-0.39596514446772479</c:v>
                </c:pt>
                <c:pt idx="29">
                  <c:v>-0.43149858468403135</c:v>
                </c:pt>
                <c:pt idx="30">
                  <c:v>-0.53841189478659457</c:v>
                </c:pt>
                <c:pt idx="31">
                  <c:v>-0.52235584214651576</c:v>
                </c:pt>
                <c:pt idx="32">
                  <c:v>-0.5565500720037253</c:v>
                </c:pt>
                <c:pt idx="33">
                  <c:v>-0.71206864780896106</c:v>
                </c:pt>
                <c:pt idx="34">
                  <c:v>-0.58562597888103252</c:v>
                </c:pt>
                <c:pt idx="35">
                  <c:v>-0.66175488010693506</c:v>
                </c:pt>
                <c:pt idx="36">
                  <c:v>-0.87537731245720396</c:v>
                </c:pt>
                <c:pt idx="37">
                  <c:v>-1.00207920383516</c:v>
                </c:pt>
                <c:pt idx="38">
                  <c:v>-1.0655289160240278</c:v>
                </c:pt>
                <c:pt idx="39">
                  <c:v>-1.1070677819647878</c:v>
                </c:pt>
                <c:pt idx="40">
                  <c:v>-1.2184133311789691</c:v>
                </c:pt>
                <c:pt idx="41">
                  <c:v>-0.97569988648671391</c:v>
                </c:pt>
                <c:pt idx="42">
                  <c:v>-0.83200413606641099</c:v>
                </c:pt>
                <c:pt idx="43">
                  <c:v>-1.0988715356970546</c:v>
                </c:pt>
                <c:pt idx="44">
                  <c:v>-1.1296592191849419</c:v>
                </c:pt>
                <c:pt idx="45">
                  <c:v>-1.140056426727476</c:v>
                </c:pt>
                <c:pt idx="46">
                  <c:v>-1.207882181473996</c:v>
                </c:pt>
                <c:pt idx="47">
                  <c:v>-1.3001945282799632</c:v>
                </c:pt>
                <c:pt idx="48">
                  <c:v>-1.3393130339937387</c:v>
                </c:pt>
                <c:pt idx="49">
                  <c:v>-1.2859987717145027</c:v>
                </c:pt>
                <c:pt idx="50">
                  <c:v>-1.286748340787558</c:v>
                </c:pt>
                <c:pt idx="51">
                  <c:v>-1.5410699653805038</c:v>
                </c:pt>
                <c:pt idx="52">
                  <c:v>-1.5647320948391608</c:v>
                </c:pt>
                <c:pt idx="53">
                  <c:v>-1.5748865586204253</c:v>
                </c:pt>
                <c:pt idx="54">
                  <c:v>-1.6649420644955004</c:v>
                </c:pt>
                <c:pt idx="55">
                  <c:v>-1.7799211645798452</c:v>
                </c:pt>
                <c:pt idx="56">
                  <c:v>-1.6613214008050159</c:v>
                </c:pt>
                <c:pt idx="57">
                  <c:v>-1.7136976454167452</c:v>
                </c:pt>
                <c:pt idx="58">
                  <c:v>-1.7806951347881572</c:v>
                </c:pt>
                <c:pt idx="59">
                  <c:v>-1.5588494142193765</c:v>
                </c:pt>
                <c:pt idx="60">
                  <c:v>-1.4585228261503214</c:v>
                </c:pt>
                <c:pt idx="61">
                  <c:v>-1.488918190086741</c:v>
                </c:pt>
                <c:pt idx="62">
                  <c:v>-1.4724564025524134</c:v>
                </c:pt>
                <c:pt idx="63">
                  <c:v>-1.5100293973998147</c:v>
                </c:pt>
                <c:pt idx="64">
                  <c:v>-1.6051044597548803</c:v>
                </c:pt>
                <c:pt idx="65">
                  <c:v>-1.4283470724313352</c:v>
                </c:pt>
                <c:pt idx="66">
                  <c:v>-1.4950716071121195</c:v>
                </c:pt>
                <c:pt idx="67">
                  <c:v>-1.4590326091754924</c:v>
                </c:pt>
                <c:pt idx="68">
                  <c:v>-1.5380015490285115</c:v>
                </c:pt>
                <c:pt idx="69">
                  <c:v>-1.4137627990887358</c:v>
                </c:pt>
                <c:pt idx="70">
                  <c:v>-1.3140026131292837</c:v>
                </c:pt>
                <c:pt idx="71">
                  <c:v>-1.2073851799959234</c:v>
                </c:pt>
                <c:pt idx="72">
                  <c:v>-1.1241102320124652</c:v>
                </c:pt>
                <c:pt idx="73">
                  <c:v>-1.2088912898949533</c:v>
                </c:pt>
                <c:pt idx="74">
                  <c:v>-1.0524348020548246</c:v>
                </c:pt>
                <c:pt idx="75">
                  <c:v>-1.0130908763295143</c:v>
                </c:pt>
                <c:pt idx="76">
                  <c:v>-0.98152489169587298</c:v>
                </c:pt>
                <c:pt idx="77">
                  <c:v>-1.010880408118886</c:v>
                </c:pt>
                <c:pt idx="78">
                  <c:v>-0.97516073759315036</c:v>
                </c:pt>
                <c:pt idx="79">
                  <c:v>-0.92189242550371198</c:v>
                </c:pt>
                <c:pt idx="80">
                  <c:v>-0.96225908625794387</c:v>
                </c:pt>
                <c:pt idx="81">
                  <c:v>-1.0646126586763005</c:v>
                </c:pt>
                <c:pt idx="82">
                  <c:v>-1.1784733205777997</c:v>
                </c:pt>
                <c:pt idx="83">
                  <c:v>-1.1289457764680377</c:v>
                </c:pt>
                <c:pt idx="84">
                  <c:v>-1.1227213743218445</c:v>
                </c:pt>
                <c:pt idx="85">
                  <c:v>-1.1742669240081938</c:v>
                </c:pt>
                <c:pt idx="86">
                  <c:v>-1.1053268507510094</c:v>
                </c:pt>
                <c:pt idx="87">
                  <c:v>-1.0253152113038566</c:v>
                </c:pt>
                <c:pt idx="88">
                  <c:v>-1.1944036703997685</c:v>
                </c:pt>
                <c:pt idx="89">
                  <c:v>-1.1466428318630983</c:v>
                </c:pt>
                <c:pt idx="90">
                  <c:v>-1.2460289727143858</c:v>
                </c:pt>
                <c:pt idx="91">
                  <c:v>-1.1810377636987002</c:v>
                </c:pt>
                <c:pt idx="92">
                  <c:v>-1.1982036982793765</c:v>
                </c:pt>
                <c:pt idx="93">
                  <c:v>-1.2316190988277409</c:v>
                </c:pt>
                <c:pt idx="94">
                  <c:v>-1.1454900630786802</c:v>
                </c:pt>
                <c:pt idx="95">
                  <c:v>-1.1221569792319697</c:v>
                </c:pt>
                <c:pt idx="96">
                  <c:v>-1.146360370236621</c:v>
                </c:pt>
                <c:pt idx="97">
                  <c:v>-1.0462622655250775</c:v>
                </c:pt>
                <c:pt idx="98">
                  <c:v>-0.99408598346343302</c:v>
                </c:pt>
                <c:pt idx="99">
                  <c:v>-0.95456374987520354</c:v>
                </c:pt>
                <c:pt idx="100">
                  <c:v>-0.9618231404342481</c:v>
                </c:pt>
                <c:pt idx="101">
                  <c:v>-0.99928532666304637</c:v>
                </c:pt>
                <c:pt idx="102">
                  <c:v>-1.0751067313315099</c:v>
                </c:pt>
                <c:pt idx="103">
                  <c:v>-1.0203593512938092</c:v>
                </c:pt>
                <c:pt idx="104">
                  <c:v>-0.92737095571846506</c:v>
                </c:pt>
                <c:pt idx="105">
                  <c:v>-0.98478915092566899</c:v>
                </c:pt>
                <c:pt idx="106">
                  <c:v>-0.99180579772346622</c:v>
                </c:pt>
                <c:pt idx="107">
                  <c:v>-1.0506636599115882</c:v>
                </c:pt>
                <c:pt idx="108">
                  <c:v>-1.1088054385672619</c:v>
                </c:pt>
                <c:pt idx="109">
                  <c:v>-1.0650456467864666</c:v>
                </c:pt>
                <c:pt idx="110">
                  <c:v>-1.048209391613486</c:v>
                </c:pt>
                <c:pt idx="111">
                  <c:v>-1.0758181670286193</c:v>
                </c:pt>
                <c:pt idx="112">
                  <c:v>-1.1047437586873654</c:v>
                </c:pt>
                <c:pt idx="113">
                  <c:v>-1.2324718709706972</c:v>
                </c:pt>
                <c:pt idx="114">
                  <c:v>-1.2485555993572706</c:v>
                </c:pt>
                <c:pt idx="115">
                  <c:v>-1.154548694057822</c:v>
                </c:pt>
                <c:pt idx="116">
                  <c:v>-1.30212781649508</c:v>
                </c:pt>
                <c:pt idx="117">
                  <c:v>-1.2989498591159054</c:v>
                </c:pt>
                <c:pt idx="118">
                  <c:v>-1.2173560542831696</c:v>
                </c:pt>
                <c:pt idx="119">
                  <c:v>-1.1703363342099316</c:v>
                </c:pt>
                <c:pt idx="120">
                  <c:v>-1.0144253332205921</c:v>
                </c:pt>
                <c:pt idx="121">
                  <c:v>-0.91679670790445478</c:v>
                </c:pt>
                <c:pt idx="122">
                  <c:v>-0.98427757214597511</c:v>
                </c:pt>
                <c:pt idx="123">
                  <c:v>-0.99590223073541262</c:v>
                </c:pt>
                <c:pt idx="124">
                  <c:v>-0.93335314226650201</c:v>
                </c:pt>
                <c:pt idx="125">
                  <c:v>-0.98621265611571474</c:v>
                </c:pt>
                <c:pt idx="126">
                  <c:v>-1.0430252595112322</c:v>
                </c:pt>
                <c:pt idx="127">
                  <c:v>-1.0033980270985121</c:v>
                </c:pt>
                <c:pt idx="128">
                  <c:v>-1.0537627097234714</c:v>
                </c:pt>
                <c:pt idx="129">
                  <c:v>-1.0275642354208303</c:v>
                </c:pt>
                <c:pt idx="130">
                  <c:v>-0.99460569595489767</c:v>
                </c:pt>
                <c:pt idx="131">
                  <c:v>-1.0253490137422938</c:v>
                </c:pt>
                <c:pt idx="132">
                  <c:v>-0.91406863985479259</c:v>
                </c:pt>
                <c:pt idx="133">
                  <c:v>-0.92804130032636545</c:v>
                </c:pt>
                <c:pt idx="134">
                  <c:v>-0.8663140336427122</c:v>
                </c:pt>
                <c:pt idx="135">
                  <c:v>-0.77988436745652923</c:v>
                </c:pt>
                <c:pt idx="136">
                  <c:v>-0.67954626543187402</c:v>
                </c:pt>
                <c:pt idx="137">
                  <c:v>-0.68241683188621227</c:v>
                </c:pt>
                <c:pt idx="138">
                  <c:v>-0.71905518930995838</c:v>
                </c:pt>
                <c:pt idx="139">
                  <c:v>-0.93096014088815959</c:v>
                </c:pt>
                <c:pt idx="140">
                  <c:v>-0.98593515922240638</c:v>
                </c:pt>
                <c:pt idx="141">
                  <c:v>-1.0345430657405896</c:v>
                </c:pt>
                <c:pt idx="142">
                  <c:v>-1.0466245854124478</c:v>
                </c:pt>
                <c:pt idx="143">
                  <c:v>-0.95243430188429734</c:v>
                </c:pt>
                <c:pt idx="144">
                  <c:v>-1.0760429532444937</c:v>
                </c:pt>
                <c:pt idx="145">
                  <c:v>-1.0559258545202344</c:v>
                </c:pt>
                <c:pt idx="146">
                  <c:v>-1.0730520712357028</c:v>
                </c:pt>
                <c:pt idx="147">
                  <c:v>-1.0363016376018996</c:v>
                </c:pt>
                <c:pt idx="148">
                  <c:v>-1.2074415878150391</c:v>
                </c:pt>
                <c:pt idx="149">
                  <c:v>-1.1989494645780918</c:v>
                </c:pt>
                <c:pt idx="150">
                  <c:v>-1.2282394887765724</c:v>
                </c:pt>
                <c:pt idx="151">
                  <c:v>-1.1124901156256306</c:v>
                </c:pt>
                <c:pt idx="152">
                  <c:v>-1.0990388577674315</c:v>
                </c:pt>
                <c:pt idx="153">
                  <c:v>-1.1466248743176477</c:v>
                </c:pt>
                <c:pt idx="154">
                  <c:v>-1.1746363212810418</c:v>
                </c:pt>
                <c:pt idx="155">
                  <c:v>-1.1345244464067594</c:v>
                </c:pt>
                <c:pt idx="156">
                  <c:v>-1.1152025500474783</c:v>
                </c:pt>
                <c:pt idx="157">
                  <c:v>-1.1575072524847907</c:v>
                </c:pt>
                <c:pt idx="158">
                  <c:v>-1.1745042805057393</c:v>
                </c:pt>
                <c:pt idx="159">
                  <c:v>-1.0924515019381631</c:v>
                </c:pt>
                <c:pt idx="160">
                  <c:v>-1.0787390146101861</c:v>
                </c:pt>
                <c:pt idx="161">
                  <c:v>-0.99200871798686974</c:v>
                </c:pt>
                <c:pt idx="162">
                  <c:v>-1.0104910462806593</c:v>
                </c:pt>
                <c:pt idx="163">
                  <c:v>-1.0091414839247803</c:v>
                </c:pt>
                <c:pt idx="164">
                  <c:v>-0.96914231905627091</c:v>
                </c:pt>
                <c:pt idx="165">
                  <c:v>-0.90329569708209601</c:v>
                </c:pt>
                <c:pt idx="166">
                  <c:v>-0.8986529321584058</c:v>
                </c:pt>
                <c:pt idx="167">
                  <c:v>-0.92184119368278195</c:v>
                </c:pt>
                <c:pt idx="168">
                  <c:v>-0.95530909364339722</c:v>
                </c:pt>
                <c:pt idx="169">
                  <c:v>-0.91011227569720576</c:v>
                </c:pt>
                <c:pt idx="170">
                  <c:v>-0.86428620423237845</c:v>
                </c:pt>
                <c:pt idx="171">
                  <c:v>-0.92356025894415605</c:v>
                </c:pt>
                <c:pt idx="172">
                  <c:v>-1.2698030727503973</c:v>
                </c:pt>
                <c:pt idx="173">
                  <c:v>-1.1231482357400346</c:v>
                </c:pt>
                <c:pt idx="174">
                  <c:v>-1.1141054496539127</c:v>
                </c:pt>
                <c:pt idx="175">
                  <c:v>-0.89571359886829738</c:v>
                </c:pt>
                <c:pt idx="176">
                  <c:v>-0.91441902325598567</c:v>
                </c:pt>
                <c:pt idx="177">
                  <c:v>-0.90014699993871128</c:v>
                </c:pt>
                <c:pt idx="178">
                  <c:v>-0.88583420243004696</c:v>
                </c:pt>
                <c:pt idx="179">
                  <c:v>-0.83885367205891459</c:v>
                </c:pt>
                <c:pt idx="180">
                  <c:v>-0.74284523987162565</c:v>
                </c:pt>
                <c:pt idx="181">
                  <c:v>-0.70233565818224042</c:v>
                </c:pt>
                <c:pt idx="182">
                  <c:v>-0.69137997097663551</c:v>
                </c:pt>
                <c:pt idx="183">
                  <c:v>-0.69883361992424398</c:v>
                </c:pt>
                <c:pt idx="184">
                  <c:v>-0.70176555893092241</c:v>
                </c:pt>
                <c:pt idx="185">
                  <c:v>-0.72265757855706214</c:v>
                </c:pt>
                <c:pt idx="186">
                  <c:v>-0.66545931046513296</c:v>
                </c:pt>
                <c:pt idx="187">
                  <c:v>-0.66236575354950977</c:v>
                </c:pt>
                <c:pt idx="188">
                  <c:v>-0.5709764245789839</c:v>
                </c:pt>
                <c:pt idx="189">
                  <c:v>-0.58051747973466572</c:v>
                </c:pt>
                <c:pt idx="190">
                  <c:v>-0.58165662191107526</c:v>
                </c:pt>
                <c:pt idx="191">
                  <c:v>-0.4685604232820717</c:v>
                </c:pt>
                <c:pt idx="192">
                  <c:v>-0.53030321796088131</c:v>
                </c:pt>
                <c:pt idx="193">
                  <c:v>-0.40715903323179647</c:v>
                </c:pt>
                <c:pt idx="194">
                  <c:v>-0.40434075492444821</c:v>
                </c:pt>
                <c:pt idx="195">
                  <c:v>-0.39594370104570897</c:v>
                </c:pt>
                <c:pt idx="196">
                  <c:v>-0.41006635983797945</c:v>
                </c:pt>
                <c:pt idx="197">
                  <c:v>-0.42583498611844517</c:v>
                </c:pt>
                <c:pt idx="198">
                  <c:v>-0.42906586544033676</c:v>
                </c:pt>
                <c:pt idx="199">
                  <c:v>-0.67331615912411547</c:v>
                </c:pt>
                <c:pt idx="200">
                  <c:v>-0.63516038911097805</c:v>
                </c:pt>
                <c:pt idx="201">
                  <c:v>-0.92859407582784881</c:v>
                </c:pt>
                <c:pt idx="202">
                  <c:v>-1.1085690327631514</c:v>
                </c:pt>
                <c:pt idx="203">
                  <c:v>-1.2516526421492813</c:v>
                </c:pt>
                <c:pt idx="204">
                  <c:v>-1.4232585378501805</c:v>
                </c:pt>
                <c:pt idx="205">
                  <c:v>-1.377449156339372</c:v>
                </c:pt>
                <c:pt idx="206">
                  <c:v>-1.7241684788954048</c:v>
                </c:pt>
                <c:pt idx="207">
                  <c:v>-1.5822925672561716</c:v>
                </c:pt>
                <c:pt idx="208">
                  <c:v>-1.6108983033409019</c:v>
                </c:pt>
                <c:pt idx="209">
                  <c:v>-1.4815666878826961</c:v>
                </c:pt>
                <c:pt idx="210">
                  <c:v>-1.4459828609065584</c:v>
                </c:pt>
                <c:pt idx="211">
                  <c:v>-1.361522292393802</c:v>
                </c:pt>
                <c:pt idx="212">
                  <c:v>-1.4215794017192307</c:v>
                </c:pt>
                <c:pt idx="213">
                  <c:v>-1.3516733181501928</c:v>
                </c:pt>
                <c:pt idx="214">
                  <c:v>-1.3372096772598541</c:v>
                </c:pt>
                <c:pt idx="215">
                  <c:v>-1.1890616175301183</c:v>
                </c:pt>
                <c:pt idx="216">
                  <c:v>-1.1714549836579158</c:v>
                </c:pt>
                <c:pt idx="217">
                  <c:v>-1.159280612912883</c:v>
                </c:pt>
                <c:pt idx="218">
                  <c:v>-1.1339293122243688</c:v>
                </c:pt>
                <c:pt idx="219">
                  <c:v>-1.1370216015485601</c:v>
                </c:pt>
                <c:pt idx="220">
                  <c:v>-1.0718550423833295</c:v>
                </c:pt>
                <c:pt idx="221">
                  <c:v>-1.1412783848779751</c:v>
                </c:pt>
                <c:pt idx="222">
                  <c:v>-1.0879476439099811</c:v>
                </c:pt>
                <c:pt idx="223">
                  <c:v>-1.0052479711762041</c:v>
                </c:pt>
                <c:pt idx="224">
                  <c:v>-0.93839572665758153</c:v>
                </c:pt>
                <c:pt idx="225">
                  <c:v>-0.78437100736741261</c:v>
                </c:pt>
                <c:pt idx="226">
                  <c:v>-0.73783761987764596</c:v>
                </c:pt>
                <c:pt idx="227">
                  <c:v>-0.72687844679557578</c:v>
                </c:pt>
                <c:pt idx="228">
                  <c:v>-0.64276910674504473</c:v>
                </c:pt>
                <c:pt idx="229">
                  <c:v>-0.55794167614229284</c:v>
                </c:pt>
                <c:pt idx="230">
                  <c:v>-0.45661221197692559</c:v>
                </c:pt>
                <c:pt idx="231">
                  <c:v>-0.46118737202367477</c:v>
                </c:pt>
                <c:pt idx="232">
                  <c:v>-0.42438327701883605</c:v>
                </c:pt>
                <c:pt idx="233">
                  <c:v>-0.34499317990901446</c:v>
                </c:pt>
                <c:pt idx="234">
                  <c:v>-0.37747109095296327</c:v>
                </c:pt>
                <c:pt idx="235">
                  <c:v>-0.26894212992421007</c:v>
                </c:pt>
                <c:pt idx="236">
                  <c:v>-0.23294168789395053</c:v>
                </c:pt>
                <c:pt idx="237">
                  <c:v>-0.19803898005297249</c:v>
                </c:pt>
                <c:pt idx="238">
                  <c:v>-0.1888579208669694</c:v>
                </c:pt>
                <c:pt idx="239">
                  <c:v>-0.17468022747956224</c:v>
                </c:pt>
                <c:pt idx="240">
                  <c:v>-0.15763270706615762</c:v>
                </c:pt>
                <c:pt idx="241">
                  <c:v>-7.2877106645141687E-2</c:v>
                </c:pt>
                <c:pt idx="242">
                  <c:v>-1.9624428183484532E-2</c:v>
                </c:pt>
                <c:pt idx="243">
                  <c:v>2.5029015564315138E-2</c:v>
                </c:pt>
                <c:pt idx="244">
                  <c:v>3.455845113178313E-2</c:v>
                </c:pt>
                <c:pt idx="245">
                  <c:v>7.6147492567146813E-2</c:v>
                </c:pt>
                <c:pt idx="246">
                  <c:v>9.0672294744575943E-2</c:v>
                </c:pt>
                <c:pt idx="247">
                  <c:v>0.11386784491975721</c:v>
                </c:pt>
                <c:pt idx="248">
                  <c:v>0.12384305014452313</c:v>
                </c:pt>
                <c:pt idx="249">
                  <c:v>0.15693637683384942</c:v>
                </c:pt>
                <c:pt idx="250">
                  <c:v>0.19925681853156796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26-41FD-8E2A-75A86C9D2583}"/>
            </c:ext>
          </c:extLst>
        </c:ser>
        <c:ser>
          <c:idx val="5"/>
          <c:order val="6"/>
          <c:tx>
            <c:strRef>
              <c:f>'LTN 2021'!$Q$2</c:f>
              <c:strCache>
                <c:ptCount val="1"/>
                <c:pt idx="0">
                  <c:v>07/23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'LTN 2021'!$B$3:$B$737</c:f>
              <c:numCache>
                <c:formatCode>m/d/yyyy</c:formatCode>
                <c:ptCount val="735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</c:numCache>
            </c:numRef>
          </c:cat>
          <c:val>
            <c:numRef>
              <c:f>'LTN 2021'!$Q$3:$Q$737</c:f>
              <c:numCache>
                <c:formatCode>0.00</c:formatCode>
                <c:ptCount val="735"/>
                <c:pt idx="0" formatCode="General">
                  <c:v>0</c:v>
                </c:pt>
                <c:pt idx="1">
                  <c:v>-0.24601682138570835</c:v>
                </c:pt>
                <c:pt idx="2">
                  <c:v>-0.48374058495250782</c:v>
                </c:pt>
                <c:pt idx="3">
                  <c:v>-0.98856766887364111</c:v>
                </c:pt>
                <c:pt idx="4">
                  <c:v>-1.1080944722597463</c:v>
                </c:pt>
                <c:pt idx="5">
                  <c:v>-1.6450755751641233</c:v>
                </c:pt>
                <c:pt idx="6">
                  <c:v>-1.40878154806936</c:v>
                </c:pt>
                <c:pt idx="7">
                  <c:v>-1.916892369451928</c:v>
                </c:pt>
                <c:pt idx="8">
                  <c:v>-1.7088411904378487</c:v>
                </c:pt>
                <c:pt idx="9">
                  <c:v>-1.8363983526459404</c:v>
                </c:pt>
                <c:pt idx="10">
                  <c:v>-1.6876854652099649</c:v>
                </c:pt>
                <c:pt idx="11">
                  <c:v>-1.683742499836538</c:v>
                </c:pt>
                <c:pt idx="12">
                  <c:v>-1.6081390814808527</c:v>
                </c:pt>
                <c:pt idx="13">
                  <c:v>-1.9552430406108878</c:v>
                </c:pt>
                <c:pt idx="14">
                  <c:v>-2.1327395076250699</c:v>
                </c:pt>
                <c:pt idx="15">
                  <c:v>-2.1101045502772031</c:v>
                </c:pt>
                <c:pt idx="16">
                  <c:v>-1.7820353320274318</c:v>
                </c:pt>
                <c:pt idx="17">
                  <c:v>-1.7304362881940483</c:v>
                </c:pt>
                <c:pt idx="18">
                  <c:v>-1.4132465290460861</c:v>
                </c:pt>
                <c:pt idx="19">
                  <c:v>-1.1463871917944957</c:v>
                </c:pt>
                <c:pt idx="20">
                  <c:v>-1.221037001516756</c:v>
                </c:pt>
                <c:pt idx="21">
                  <c:v>-1.0081597149649624</c:v>
                </c:pt>
                <c:pt idx="22">
                  <c:v>-0.92164752345627043</c:v>
                </c:pt>
                <c:pt idx="23">
                  <c:v>-1.1511930049890928</c:v>
                </c:pt>
                <c:pt idx="24">
                  <c:v>-1.3537154412084584</c:v>
                </c:pt>
                <c:pt idx="25">
                  <c:v>-1.2663700541687861</c:v>
                </c:pt>
                <c:pt idx="26">
                  <c:v>-1.4058436036652244</c:v>
                </c:pt>
                <c:pt idx="27">
                  <c:v>-1.146093938536541</c:v>
                </c:pt>
                <c:pt idx="28">
                  <c:v>-1.1585707879337659</c:v>
                </c:pt>
                <c:pt idx="29">
                  <c:v>-1.3403626654133749</c:v>
                </c:pt>
                <c:pt idx="30">
                  <c:v>-1.5814268778559626</c:v>
                </c:pt>
                <c:pt idx="31">
                  <c:v>-1.5433983230206838</c:v>
                </c:pt>
                <c:pt idx="32">
                  <c:v>-1.7374001792856308</c:v>
                </c:pt>
                <c:pt idx="33">
                  <c:v>-2.1385723273273483</c:v>
                </c:pt>
                <c:pt idx="34">
                  <c:v>-1.8333622061704191</c:v>
                </c:pt>
                <c:pt idx="35">
                  <c:v>-2.1611974757426822</c:v>
                </c:pt>
                <c:pt idx="36">
                  <c:v>-2.4381425377878352</c:v>
                </c:pt>
                <c:pt idx="37">
                  <c:v>-2.7365909220597895</c:v>
                </c:pt>
                <c:pt idx="38">
                  <c:v>-2.9912117556993634</c:v>
                </c:pt>
                <c:pt idx="39">
                  <c:v>-3.169758229476749</c:v>
                </c:pt>
                <c:pt idx="40">
                  <c:v>-3.4748766878506254</c:v>
                </c:pt>
                <c:pt idx="41">
                  <c:v>-2.60925868882117</c:v>
                </c:pt>
                <c:pt idx="42">
                  <c:v>-2.2022861920261261</c:v>
                </c:pt>
                <c:pt idx="43">
                  <c:v>-2.8772297050897455</c:v>
                </c:pt>
                <c:pt idx="44">
                  <c:v>-3.054646685926754</c:v>
                </c:pt>
                <c:pt idx="45">
                  <c:v>-3.1334946060138757</c:v>
                </c:pt>
                <c:pt idx="46">
                  <c:v>-3.1309362785722494</c:v>
                </c:pt>
                <c:pt idx="47">
                  <c:v>-3.3309239513372502</c:v>
                </c:pt>
                <c:pt idx="48">
                  <c:v>-3.4117638739468936</c:v>
                </c:pt>
                <c:pt idx="49">
                  <c:v>-3.2130210336389298</c:v>
                </c:pt>
                <c:pt idx="50">
                  <c:v>-3.2205299405893562</c:v>
                </c:pt>
                <c:pt idx="51">
                  <c:v>-3.3277943381371022</c:v>
                </c:pt>
                <c:pt idx="52">
                  <c:v>-3.4664477706792263</c:v>
                </c:pt>
                <c:pt idx="53">
                  <c:v>-3.6806812830824875</c:v>
                </c:pt>
                <c:pt idx="54">
                  <c:v>-3.9902585213838049</c:v>
                </c:pt>
                <c:pt idx="55">
                  <c:v>-4.2545821932102541</c:v>
                </c:pt>
                <c:pt idx="56">
                  <c:v>-4.0657329579144026</c:v>
                </c:pt>
                <c:pt idx="57">
                  <c:v>-4.0889688533109929</c:v>
                </c:pt>
                <c:pt idx="58">
                  <c:v>-4.3328999799568173</c:v>
                </c:pt>
                <c:pt idx="59">
                  <c:v>-3.863365660673479</c:v>
                </c:pt>
                <c:pt idx="60">
                  <c:v>-3.7433127828154333</c:v>
                </c:pt>
                <c:pt idx="61">
                  <c:v>-3.9367679320262861</c:v>
                </c:pt>
                <c:pt idx="62">
                  <c:v>-3.8812984187229227</c:v>
                </c:pt>
                <c:pt idx="63">
                  <c:v>-4.0213097683117427</c:v>
                </c:pt>
                <c:pt idx="64">
                  <c:v>-4.2164104505097004</c:v>
                </c:pt>
                <c:pt idx="65">
                  <c:v>-3.6831214523486366</c:v>
                </c:pt>
                <c:pt idx="66">
                  <c:v>-3.9327689317165904</c:v>
                </c:pt>
                <c:pt idx="67">
                  <c:v>-3.9053013275426762</c:v>
                </c:pt>
                <c:pt idx="68">
                  <c:v>-4.1797528912977944</c:v>
                </c:pt>
                <c:pt idx="69">
                  <c:v>-3.8746613793017359</c:v>
                </c:pt>
                <c:pt idx="70">
                  <c:v>-3.6045063534755228</c:v>
                </c:pt>
                <c:pt idx="71">
                  <c:v>-3.2137736155292029</c:v>
                </c:pt>
                <c:pt idx="72">
                  <c:v>-3.0657065391895055</c:v>
                </c:pt>
                <c:pt idx="73">
                  <c:v>-3.3221224074770905</c:v>
                </c:pt>
                <c:pt idx="74">
                  <c:v>-2.915358829669723</c:v>
                </c:pt>
                <c:pt idx="75">
                  <c:v>-2.7677674301832211</c:v>
                </c:pt>
                <c:pt idx="76">
                  <c:v>-2.7217999538163062</c:v>
                </c:pt>
                <c:pt idx="77">
                  <c:v>-2.8421484526056306</c:v>
                </c:pt>
                <c:pt idx="78">
                  <c:v>-2.7164525071533663</c:v>
                </c:pt>
                <c:pt idx="79">
                  <c:v>-2.6853277496048045</c:v>
                </c:pt>
                <c:pt idx="80">
                  <c:v>-2.8455096468099184</c:v>
                </c:pt>
                <c:pt idx="81">
                  <c:v>-3.0957036077392641</c:v>
                </c:pt>
                <c:pt idx="82">
                  <c:v>-3.3565075639924724</c:v>
                </c:pt>
                <c:pt idx="83">
                  <c:v>-3.2126523530723983</c:v>
                </c:pt>
                <c:pt idx="84">
                  <c:v>-3.302316030573238</c:v>
                </c:pt>
                <c:pt idx="85">
                  <c:v>-3.4105050609423038</c:v>
                </c:pt>
                <c:pt idx="86">
                  <c:v>-3.4318001406595466</c:v>
                </c:pt>
                <c:pt idx="87">
                  <c:v>-3.1616707082549489</c:v>
                </c:pt>
                <c:pt idx="88">
                  <c:v>-3.5758500645271418</c:v>
                </c:pt>
                <c:pt idx="89">
                  <c:v>-3.4618035230049804</c:v>
                </c:pt>
                <c:pt idx="90">
                  <c:v>-3.5674394122645503</c:v>
                </c:pt>
                <c:pt idx="91">
                  <c:v>-3.4345787744702538</c:v>
                </c:pt>
                <c:pt idx="92">
                  <c:v>-3.5681526456784907</c:v>
                </c:pt>
                <c:pt idx="93">
                  <c:v>-3.6274192305775887</c:v>
                </c:pt>
                <c:pt idx="94">
                  <c:v>-3.4090500692877335</c:v>
                </c:pt>
                <c:pt idx="95">
                  <c:v>-3.3433030496484384</c:v>
                </c:pt>
                <c:pt idx="96">
                  <c:v>-3.41726037128528</c:v>
                </c:pt>
                <c:pt idx="97">
                  <c:v>-3.2100019118623146</c:v>
                </c:pt>
                <c:pt idx="98">
                  <c:v>-3.030996785930673</c:v>
                </c:pt>
                <c:pt idx="99">
                  <c:v>-2.79533729529714</c:v>
                </c:pt>
                <c:pt idx="100">
                  <c:v>-2.6750831652032625</c:v>
                </c:pt>
                <c:pt idx="101">
                  <c:v>-2.8465984383177489</c:v>
                </c:pt>
                <c:pt idx="102">
                  <c:v>-2.9536198674799286</c:v>
                </c:pt>
                <c:pt idx="103">
                  <c:v>-2.8042639876064368</c:v>
                </c:pt>
                <c:pt idx="104">
                  <c:v>-2.5906099914453029</c:v>
                </c:pt>
                <c:pt idx="105">
                  <c:v>-2.7419716288960894</c:v>
                </c:pt>
                <c:pt idx="106">
                  <c:v>-2.6878369196375651</c:v>
                </c:pt>
                <c:pt idx="107">
                  <c:v>-2.7874679382638212</c:v>
                </c:pt>
                <c:pt idx="108">
                  <c:v>-2.9485874341205864</c:v>
                </c:pt>
                <c:pt idx="109">
                  <c:v>-3.0778795371718126</c:v>
                </c:pt>
                <c:pt idx="110">
                  <c:v>-3.0369826024307489</c:v>
                </c:pt>
                <c:pt idx="111">
                  <c:v>-2.9981421611247727</c:v>
                </c:pt>
                <c:pt idx="112">
                  <c:v>-3.0280677484882723</c:v>
                </c:pt>
                <c:pt idx="113">
                  <c:v>-3.1955709427164081</c:v>
                </c:pt>
                <c:pt idx="114">
                  <c:v>-3.4107679854319395</c:v>
                </c:pt>
                <c:pt idx="115">
                  <c:v>-3.1217975103773998</c:v>
                </c:pt>
                <c:pt idx="116">
                  <c:v>-3.3159486428105289</c:v>
                </c:pt>
                <c:pt idx="117">
                  <c:v>-3.3025580969879953</c:v>
                </c:pt>
                <c:pt idx="118">
                  <c:v>-3.1282866265865739</c:v>
                </c:pt>
                <c:pt idx="119">
                  <c:v>-3.0389228543783453</c:v>
                </c:pt>
                <c:pt idx="120">
                  <c:v>-2.6763969984268665</c:v>
                </c:pt>
                <c:pt idx="121">
                  <c:v>-2.576987977364964</c:v>
                </c:pt>
                <c:pt idx="122">
                  <c:v>-2.7656996621130747</c:v>
                </c:pt>
                <c:pt idx="123">
                  <c:v>-2.8840895312996495</c:v>
                </c:pt>
                <c:pt idx="124">
                  <c:v>-2.7717144544252559</c:v>
                </c:pt>
                <c:pt idx="125">
                  <c:v>-2.9136926641004313</c:v>
                </c:pt>
                <c:pt idx="126">
                  <c:v>-3.0811887553084838</c:v>
                </c:pt>
                <c:pt idx="127">
                  <c:v>-2.9188488929527523</c:v>
                </c:pt>
                <c:pt idx="128">
                  <c:v>-3.0120506636819866</c:v>
                </c:pt>
                <c:pt idx="129">
                  <c:v>-2.9827251123964227</c:v>
                </c:pt>
                <c:pt idx="130">
                  <c:v>-3.0598570330273134</c:v>
                </c:pt>
                <c:pt idx="131">
                  <c:v>-3.177813279749464</c:v>
                </c:pt>
                <c:pt idx="132">
                  <c:v>-2.8991049775271671</c:v>
                </c:pt>
                <c:pt idx="133">
                  <c:v>-2.9074059275906117</c:v>
                </c:pt>
                <c:pt idx="134">
                  <c:v>-2.7460749195800993</c:v>
                </c:pt>
                <c:pt idx="135">
                  <c:v>-2.6398374157936777</c:v>
                </c:pt>
                <c:pt idx="136">
                  <c:v>-2.4632155222211627</c:v>
                </c:pt>
                <c:pt idx="137">
                  <c:v>-2.43911046520775</c:v>
                </c:pt>
                <c:pt idx="138">
                  <c:v>-2.4614425858578648</c:v>
                </c:pt>
                <c:pt idx="139">
                  <c:v>-2.8350214175447253</c:v>
                </c:pt>
                <c:pt idx="140">
                  <c:v>-2.9786694006723957</c:v>
                </c:pt>
                <c:pt idx="141">
                  <c:v>-3.0645145847708832</c:v>
                </c:pt>
                <c:pt idx="142">
                  <c:v>-3.1015955065292977</c:v>
                </c:pt>
                <c:pt idx="143">
                  <c:v>-2.8836740609977096</c:v>
                </c:pt>
                <c:pt idx="144">
                  <c:v>-3.3125089771462335</c:v>
                </c:pt>
                <c:pt idx="145">
                  <c:v>-3.34978799424267</c:v>
                </c:pt>
                <c:pt idx="146">
                  <c:v>-3.4255927775805439</c:v>
                </c:pt>
                <c:pt idx="147">
                  <c:v>-3.3686995033617162</c:v>
                </c:pt>
                <c:pt idx="148">
                  <c:v>-3.8465962194695558</c:v>
                </c:pt>
                <c:pt idx="149">
                  <c:v>-3.746059960394299</c:v>
                </c:pt>
                <c:pt idx="150">
                  <c:v>-3.8251273976260491</c:v>
                </c:pt>
                <c:pt idx="151">
                  <c:v>-3.5658735909473327</c:v>
                </c:pt>
                <c:pt idx="152">
                  <c:v>-3.5753785592888998</c:v>
                </c:pt>
                <c:pt idx="153">
                  <c:v>-3.7685736026688899</c:v>
                </c:pt>
                <c:pt idx="154">
                  <c:v>-3.9274521520610062</c:v>
                </c:pt>
                <c:pt idx="155">
                  <c:v>-3.9706869951282475</c:v>
                </c:pt>
                <c:pt idx="156">
                  <c:v>-3.9445371703002108</c:v>
                </c:pt>
                <c:pt idx="157">
                  <c:v>-4.2081230300083039</c:v>
                </c:pt>
                <c:pt idx="158">
                  <c:v>-4.1316116652911568</c:v>
                </c:pt>
                <c:pt idx="159">
                  <c:v>-3.862279124092638</c:v>
                </c:pt>
                <c:pt idx="160">
                  <c:v>-4.0357188646656272</c:v>
                </c:pt>
                <c:pt idx="161">
                  <c:v>-3.8469576842696029</c:v>
                </c:pt>
                <c:pt idx="162">
                  <c:v>-3.7703141808295482</c:v>
                </c:pt>
                <c:pt idx="163">
                  <c:v>-3.7624439218254313</c:v>
                </c:pt>
                <c:pt idx="164">
                  <c:v>-3.6370030086182226</c:v>
                </c:pt>
                <c:pt idx="165">
                  <c:v>-3.5595551727129471</c:v>
                </c:pt>
                <c:pt idx="166">
                  <c:v>-3.7213997403504728</c:v>
                </c:pt>
                <c:pt idx="167">
                  <c:v>-3.7687387760725222</c:v>
                </c:pt>
                <c:pt idx="168">
                  <c:v>-3.9933716736166969</c:v>
                </c:pt>
                <c:pt idx="169">
                  <c:v>-3.9797593557225119</c:v>
                </c:pt>
                <c:pt idx="170">
                  <c:v>-3.8743848125036395</c:v>
                </c:pt>
                <c:pt idx="171">
                  <c:v>-4.1309984378901881</c:v>
                </c:pt>
                <c:pt idx="172">
                  <c:v>-4.6932968465697167</c:v>
                </c:pt>
                <c:pt idx="173">
                  <c:v>-4.5182788825809279</c:v>
                </c:pt>
                <c:pt idx="174">
                  <c:v>-4.4530873642110835</c:v>
                </c:pt>
                <c:pt idx="175">
                  <c:v>-4.070047422513035</c:v>
                </c:pt>
                <c:pt idx="176">
                  <c:v>-4.1522235021237304</c:v>
                </c:pt>
                <c:pt idx="177">
                  <c:v>-4.1955760523810115</c:v>
                </c:pt>
                <c:pt idx="178">
                  <c:v>-4.2714421697336302</c:v>
                </c:pt>
                <c:pt idx="179">
                  <c:v>-4.1345991053431952</c:v>
                </c:pt>
                <c:pt idx="180">
                  <c:v>-3.7798875862059544</c:v>
                </c:pt>
                <c:pt idx="181">
                  <c:v>-3.7100865460378829</c:v>
                </c:pt>
                <c:pt idx="182">
                  <c:v>-3.8515396959582726</c:v>
                </c:pt>
                <c:pt idx="183">
                  <c:v>-3.9045711821761087</c:v>
                </c:pt>
                <c:pt idx="184">
                  <c:v>-3.9841856647010121</c:v>
                </c:pt>
                <c:pt idx="185">
                  <c:v>-4.1171587106068603</c:v>
                </c:pt>
                <c:pt idx="186">
                  <c:v>-3.9838358127750828</c:v>
                </c:pt>
                <c:pt idx="187">
                  <c:v>-4.0780638007875458</c:v>
                </c:pt>
                <c:pt idx="188">
                  <c:v>-3.8931400551807771</c:v>
                </c:pt>
                <c:pt idx="189">
                  <c:v>-3.9609729950526584</c:v>
                </c:pt>
                <c:pt idx="190">
                  <c:v>-3.987061260373248</c:v>
                </c:pt>
                <c:pt idx="191">
                  <c:v>-3.6620938069750197</c:v>
                </c:pt>
                <c:pt idx="192">
                  <c:v>-3.8702648353597935</c:v>
                </c:pt>
                <c:pt idx="193">
                  <c:v>-3.5305216344754808</c:v>
                </c:pt>
                <c:pt idx="194">
                  <c:v>-3.5758013581036918</c:v>
                </c:pt>
                <c:pt idx="195">
                  <c:v>-3.5089556252777321</c:v>
                </c:pt>
                <c:pt idx="196">
                  <c:v>-3.623984074767328</c:v>
                </c:pt>
                <c:pt idx="197">
                  <c:v>-3.7667109202105253</c:v>
                </c:pt>
                <c:pt idx="198">
                  <c:v>-3.868532713175421</c:v>
                </c:pt>
                <c:pt idx="199">
                  <c:v>-4.6251698642154953</c:v>
                </c:pt>
                <c:pt idx="200">
                  <c:v>-4.6394947390455021</c:v>
                </c:pt>
                <c:pt idx="201">
                  <c:v>-5.4014031202154982</c:v>
                </c:pt>
                <c:pt idx="202">
                  <c:v>-5.7764432573525699</c:v>
                </c:pt>
                <c:pt idx="203">
                  <c:v>-6.1304612736872377</c:v>
                </c:pt>
                <c:pt idx="204">
                  <c:v>-6.6189642644893798</c:v>
                </c:pt>
                <c:pt idx="205">
                  <c:v>-6.473540413593315</c:v>
                </c:pt>
                <c:pt idx="206">
                  <c:v>-7.5520412237457313</c:v>
                </c:pt>
                <c:pt idx="207">
                  <c:v>-7.0938881975707746</c:v>
                </c:pt>
                <c:pt idx="208">
                  <c:v>-7.2941800599897189</c:v>
                </c:pt>
                <c:pt idx="209">
                  <c:v>-6.8977865532721232</c:v>
                </c:pt>
                <c:pt idx="210">
                  <c:v>-6.8835155711976963</c:v>
                </c:pt>
                <c:pt idx="211">
                  <c:v>-6.7929841977825811</c:v>
                </c:pt>
                <c:pt idx="212">
                  <c:v>-6.9181254311898588</c:v>
                </c:pt>
                <c:pt idx="213">
                  <c:v>-6.7175346781954577</c:v>
                </c:pt>
                <c:pt idx="214">
                  <c:v>-6.7509213530298817</c:v>
                </c:pt>
                <c:pt idx="215">
                  <c:v>-6.4235620985498727</c:v>
                </c:pt>
                <c:pt idx="216">
                  <c:v>-6.3794912412928895</c:v>
                </c:pt>
                <c:pt idx="217">
                  <c:v>-6.3793275335918054</c:v>
                </c:pt>
                <c:pt idx="218">
                  <c:v>-6.4737330971064821</c:v>
                </c:pt>
                <c:pt idx="219">
                  <c:v>-6.6104875428653287</c:v>
                </c:pt>
                <c:pt idx="220">
                  <c:v>-6.3666382700700463</c:v>
                </c:pt>
                <c:pt idx="221">
                  <c:v>-6.6967428981873356</c:v>
                </c:pt>
                <c:pt idx="222">
                  <c:v>-6.4807340817474195</c:v>
                </c:pt>
                <c:pt idx="223">
                  <c:v>-6.269690389095528</c:v>
                </c:pt>
                <c:pt idx="224">
                  <c:v>-6.2095236373331808</c:v>
                </c:pt>
                <c:pt idx="225">
                  <c:v>-5.913633016771092</c:v>
                </c:pt>
                <c:pt idx="226">
                  <c:v>-5.85570157415588</c:v>
                </c:pt>
                <c:pt idx="227">
                  <c:v>-5.7421263123792592</c:v>
                </c:pt>
                <c:pt idx="228">
                  <c:v>-5.6467122327584214</c:v>
                </c:pt>
                <c:pt idx="229">
                  <c:v>-5.2891625497373473</c:v>
                </c:pt>
                <c:pt idx="230">
                  <c:v>-4.8137897734341966</c:v>
                </c:pt>
                <c:pt idx="231">
                  <c:v>-4.8187677503061854</c:v>
                </c:pt>
                <c:pt idx="232">
                  <c:v>-4.8603418396289904</c:v>
                </c:pt>
                <c:pt idx="233">
                  <c:v>-4.63527904024994</c:v>
                </c:pt>
                <c:pt idx="234">
                  <c:v>-4.8624897703544061</c:v>
                </c:pt>
                <c:pt idx="235">
                  <c:v>-4.5277765224097211</c:v>
                </c:pt>
                <c:pt idx="236">
                  <c:v>-4.5929002802228442</c:v>
                </c:pt>
                <c:pt idx="237">
                  <c:v>-4.4899737985147015</c:v>
                </c:pt>
                <c:pt idx="238">
                  <c:v>-4.5702627297089187</c:v>
                </c:pt>
                <c:pt idx="239">
                  <c:v>-4.7199609075028519</c:v>
                </c:pt>
                <c:pt idx="240">
                  <c:v>-4.8141748022214825</c:v>
                </c:pt>
                <c:pt idx="241">
                  <c:v>-4.4087496363421907</c:v>
                </c:pt>
                <c:pt idx="242">
                  <c:v>-4.1716153106963532</c:v>
                </c:pt>
                <c:pt idx="243">
                  <c:v>-4.1294623816095388</c:v>
                </c:pt>
                <c:pt idx="244">
                  <c:v>-4.3726528774782221</c:v>
                </c:pt>
                <c:pt idx="245">
                  <c:v>-4.3314187184024799</c:v>
                </c:pt>
                <c:pt idx="246">
                  <c:v>-4.3472331980167205</c:v>
                </c:pt>
                <c:pt idx="247">
                  <c:v>-4.3229994974172792</c:v>
                </c:pt>
                <c:pt idx="248">
                  <c:v>-4.452890396336584</c:v>
                </c:pt>
                <c:pt idx="249">
                  <c:v>-4.3128617965561</c:v>
                </c:pt>
                <c:pt idx="250">
                  <c:v>-4.2712131818955505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26-41FD-8E2A-75A86C9D2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66727"/>
        <c:axId val="106867055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'LTN 2021'!$V$2</c15:sqref>
                        </c15:formulaRef>
                      </c:ext>
                    </c:extLst>
                    <c:strCache>
                      <c:ptCount val="1"/>
                      <c:pt idx="0">
                        <c:v>CDI</c:v>
                      </c:pt>
                    </c:strCache>
                  </c:strRef>
                </c:tx>
                <c:spPr>
                  <a:ln w="28575" cap="rnd">
                    <a:solidFill>
                      <a:schemeClr val="bg2">
                        <a:lumMod val="2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'LTN 2021'!$B$3:$B$737</c15:sqref>
                        </c15:formulaRef>
                      </c:ext>
                    </c:extLst>
                    <c:numCache>
                      <c:formatCode>m/d/yyyy</c:formatCode>
                      <c:ptCount val="735"/>
                      <c:pt idx="0">
                        <c:v>44200</c:v>
                      </c:pt>
                      <c:pt idx="1">
                        <c:v>44201</c:v>
                      </c:pt>
                      <c:pt idx="2">
                        <c:v>44202</c:v>
                      </c:pt>
                      <c:pt idx="3">
                        <c:v>44203</c:v>
                      </c:pt>
                      <c:pt idx="4">
                        <c:v>44204</c:v>
                      </c:pt>
                      <c:pt idx="5">
                        <c:v>44207</c:v>
                      </c:pt>
                      <c:pt idx="6">
                        <c:v>44208</c:v>
                      </c:pt>
                      <c:pt idx="7">
                        <c:v>44209</c:v>
                      </c:pt>
                      <c:pt idx="8">
                        <c:v>44210</c:v>
                      </c:pt>
                      <c:pt idx="9">
                        <c:v>44211</c:v>
                      </c:pt>
                      <c:pt idx="10">
                        <c:v>44214</c:v>
                      </c:pt>
                      <c:pt idx="11">
                        <c:v>44215</c:v>
                      </c:pt>
                      <c:pt idx="12">
                        <c:v>44216</c:v>
                      </c:pt>
                      <c:pt idx="13">
                        <c:v>44217</c:v>
                      </c:pt>
                      <c:pt idx="14">
                        <c:v>44218</c:v>
                      </c:pt>
                      <c:pt idx="15">
                        <c:v>44221</c:v>
                      </c:pt>
                      <c:pt idx="16">
                        <c:v>44222</c:v>
                      </c:pt>
                      <c:pt idx="17">
                        <c:v>44223</c:v>
                      </c:pt>
                      <c:pt idx="18">
                        <c:v>44224</c:v>
                      </c:pt>
                      <c:pt idx="19">
                        <c:v>44225</c:v>
                      </c:pt>
                      <c:pt idx="20">
                        <c:v>44228</c:v>
                      </c:pt>
                      <c:pt idx="21">
                        <c:v>44229</c:v>
                      </c:pt>
                      <c:pt idx="22">
                        <c:v>44230</c:v>
                      </c:pt>
                      <c:pt idx="23">
                        <c:v>44231</c:v>
                      </c:pt>
                      <c:pt idx="24">
                        <c:v>44232</c:v>
                      </c:pt>
                      <c:pt idx="25">
                        <c:v>44235</c:v>
                      </c:pt>
                      <c:pt idx="26">
                        <c:v>44236</c:v>
                      </c:pt>
                      <c:pt idx="27">
                        <c:v>44237</c:v>
                      </c:pt>
                      <c:pt idx="28">
                        <c:v>44238</c:v>
                      </c:pt>
                      <c:pt idx="29">
                        <c:v>44239</c:v>
                      </c:pt>
                      <c:pt idx="30">
                        <c:v>44244</c:v>
                      </c:pt>
                      <c:pt idx="31">
                        <c:v>44245</c:v>
                      </c:pt>
                      <c:pt idx="32">
                        <c:v>44246</c:v>
                      </c:pt>
                      <c:pt idx="33">
                        <c:v>44249</c:v>
                      </c:pt>
                      <c:pt idx="34">
                        <c:v>44250</c:v>
                      </c:pt>
                      <c:pt idx="35">
                        <c:v>44251</c:v>
                      </c:pt>
                      <c:pt idx="36">
                        <c:v>44252</c:v>
                      </c:pt>
                      <c:pt idx="37">
                        <c:v>44253</c:v>
                      </c:pt>
                      <c:pt idx="38">
                        <c:v>44256</c:v>
                      </c:pt>
                      <c:pt idx="39">
                        <c:v>44257</c:v>
                      </c:pt>
                      <c:pt idx="40">
                        <c:v>44258</c:v>
                      </c:pt>
                      <c:pt idx="41">
                        <c:v>44259</c:v>
                      </c:pt>
                      <c:pt idx="42">
                        <c:v>44260</c:v>
                      </c:pt>
                      <c:pt idx="43">
                        <c:v>44263</c:v>
                      </c:pt>
                      <c:pt idx="44">
                        <c:v>44264</c:v>
                      </c:pt>
                      <c:pt idx="45">
                        <c:v>44265</c:v>
                      </c:pt>
                      <c:pt idx="46">
                        <c:v>44266</c:v>
                      </c:pt>
                      <c:pt idx="47">
                        <c:v>44267</c:v>
                      </c:pt>
                      <c:pt idx="48">
                        <c:v>44270</c:v>
                      </c:pt>
                      <c:pt idx="49">
                        <c:v>44271</c:v>
                      </c:pt>
                      <c:pt idx="50">
                        <c:v>44272</c:v>
                      </c:pt>
                      <c:pt idx="51">
                        <c:v>44273</c:v>
                      </c:pt>
                      <c:pt idx="52">
                        <c:v>44274</c:v>
                      </c:pt>
                      <c:pt idx="53">
                        <c:v>44277</c:v>
                      </c:pt>
                      <c:pt idx="54">
                        <c:v>44278</c:v>
                      </c:pt>
                      <c:pt idx="55">
                        <c:v>44279</c:v>
                      </c:pt>
                      <c:pt idx="56">
                        <c:v>44280</c:v>
                      </c:pt>
                      <c:pt idx="57">
                        <c:v>44281</c:v>
                      </c:pt>
                      <c:pt idx="58">
                        <c:v>44284</c:v>
                      </c:pt>
                      <c:pt idx="59">
                        <c:v>44285</c:v>
                      </c:pt>
                      <c:pt idx="60">
                        <c:v>44286</c:v>
                      </c:pt>
                      <c:pt idx="61">
                        <c:v>44287</c:v>
                      </c:pt>
                      <c:pt idx="62">
                        <c:v>44291</c:v>
                      </c:pt>
                      <c:pt idx="63">
                        <c:v>44292</c:v>
                      </c:pt>
                      <c:pt idx="64">
                        <c:v>44293</c:v>
                      </c:pt>
                      <c:pt idx="65">
                        <c:v>44294</c:v>
                      </c:pt>
                      <c:pt idx="66">
                        <c:v>44295</c:v>
                      </c:pt>
                      <c:pt idx="67">
                        <c:v>44298</c:v>
                      </c:pt>
                      <c:pt idx="68">
                        <c:v>44299</c:v>
                      </c:pt>
                      <c:pt idx="69">
                        <c:v>44300</c:v>
                      </c:pt>
                      <c:pt idx="70">
                        <c:v>44301</c:v>
                      </c:pt>
                      <c:pt idx="71">
                        <c:v>44302</c:v>
                      </c:pt>
                      <c:pt idx="72">
                        <c:v>44305</c:v>
                      </c:pt>
                      <c:pt idx="73">
                        <c:v>44306</c:v>
                      </c:pt>
                      <c:pt idx="74">
                        <c:v>44308</c:v>
                      </c:pt>
                      <c:pt idx="75">
                        <c:v>44309</c:v>
                      </c:pt>
                      <c:pt idx="76">
                        <c:v>44312</c:v>
                      </c:pt>
                      <c:pt idx="77">
                        <c:v>44313</c:v>
                      </c:pt>
                      <c:pt idx="78">
                        <c:v>44314</c:v>
                      </c:pt>
                      <c:pt idx="79">
                        <c:v>44315</c:v>
                      </c:pt>
                      <c:pt idx="80">
                        <c:v>44316</c:v>
                      </c:pt>
                      <c:pt idx="81">
                        <c:v>44319</c:v>
                      </c:pt>
                      <c:pt idx="82">
                        <c:v>44320</c:v>
                      </c:pt>
                      <c:pt idx="83">
                        <c:v>44321</c:v>
                      </c:pt>
                      <c:pt idx="84">
                        <c:v>44322</c:v>
                      </c:pt>
                      <c:pt idx="85">
                        <c:v>44323</c:v>
                      </c:pt>
                      <c:pt idx="86">
                        <c:v>44326</c:v>
                      </c:pt>
                      <c:pt idx="87">
                        <c:v>44327</c:v>
                      </c:pt>
                      <c:pt idx="88">
                        <c:v>44328</c:v>
                      </c:pt>
                      <c:pt idx="89">
                        <c:v>44329</c:v>
                      </c:pt>
                      <c:pt idx="90">
                        <c:v>44330</c:v>
                      </c:pt>
                      <c:pt idx="91">
                        <c:v>44333</c:v>
                      </c:pt>
                      <c:pt idx="92">
                        <c:v>44334</c:v>
                      </c:pt>
                      <c:pt idx="93">
                        <c:v>44335</c:v>
                      </c:pt>
                      <c:pt idx="94">
                        <c:v>44336</c:v>
                      </c:pt>
                      <c:pt idx="95">
                        <c:v>44337</c:v>
                      </c:pt>
                      <c:pt idx="96">
                        <c:v>44340</c:v>
                      </c:pt>
                      <c:pt idx="97">
                        <c:v>44341</c:v>
                      </c:pt>
                      <c:pt idx="98">
                        <c:v>44342</c:v>
                      </c:pt>
                      <c:pt idx="99">
                        <c:v>44343</c:v>
                      </c:pt>
                      <c:pt idx="100">
                        <c:v>44344</c:v>
                      </c:pt>
                      <c:pt idx="101">
                        <c:v>44347</c:v>
                      </c:pt>
                      <c:pt idx="102">
                        <c:v>44348</c:v>
                      </c:pt>
                      <c:pt idx="103">
                        <c:v>44349</c:v>
                      </c:pt>
                      <c:pt idx="104">
                        <c:v>44351</c:v>
                      </c:pt>
                      <c:pt idx="105">
                        <c:v>44354</c:v>
                      </c:pt>
                      <c:pt idx="106">
                        <c:v>44355</c:v>
                      </c:pt>
                      <c:pt idx="107">
                        <c:v>44356</c:v>
                      </c:pt>
                      <c:pt idx="108">
                        <c:v>44357</c:v>
                      </c:pt>
                      <c:pt idx="109">
                        <c:v>44358</c:v>
                      </c:pt>
                      <c:pt idx="110">
                        <c:v>44361</c:v>
                      </c:pt>
                      <c:pt idx="111">
                        <c:v>44362</c:v>
                      </c:pt>
                      <c:pt idx="112">
                        <c:v>44363</c:v>
                      </c:pt>
                      <c:pt idx="113">
                        <c:v>44364</c:v>
                      </c:pt>
                      <c:pt idx="114">
                        <c:v>44365</c:v>
                      </c:pt>
                      <c:pt idx="115">
                        <c:v>44368</c:v>
                      </c:pt>
                      <c:pt idx="116">
                        <c:v>44369</c:v>
                      </c:pt>
                      <c:pt idx="117">
                        <c:v>44370</c:v>
                      </c:pt>
                      <c:pt idx="118">
                        <c:v>44371</c:v>
                      </c:pt>
                      <c:pt idx="119">
                        <c:v>44372</c:v>
                      </c:pt>
                      <c:pt idx="120">
                        <c:v>44375</c:v>
                      </c:pt>
                      <c:pt idx="121">
                        <c:v>44376</c:v>
                      </c:pt>
                      <c:pt idx="122">
                        <c:v>44377</c:v>
                      </c:pt>
                      <c:pt idx="123">
                        <c:v>44378</c:v>
                      </c:pt>
                      <c:pt idx="124">
                        <c:v>44379</c:v>
                      </c:pt>
                      <c:pt idx="125">
                        <c:v>44382</c:v>
                      </c:pt>
                      <c:pt idx="126">
                        <c:v>44383</c:v>
                      </c:pt>
                      <c:pt idx="127">
                        <c:v>44384</c:v>
                      </c:pt>
                      <c:pt idx="128">
                        <c:v>44385</c:v>
                      </c:pt>
                      <c:pt idx="129">
                        <c:v>44386</c:v>
                      </c:pt>
                      <c:pt idx="130">
                        <c:v>44389</c:v>
                      </c:pt>
                      <c:pt idx="131">
                        <c:v>44390</c:v>
                      </c:pt>
                      <c:pt idx="132">
                        <c:v>44391</c:v>
                      </c:pt>
                      <c:pt idx="133">
                        <c:v>44392</c:v>
                      </c:pt>
                      <c:pt idx="134">
                        <c:v>44393</c:v>
                      </c:pt>
                      <c:pt idx="135">
                        <c:v>44396</c:v>
                      </c:pt>
                      <c:pt idx="136">
                        <c:v>44397</c:v>
                      </c:pt>
                      <c:pt idx="137">
                        <c:v>44398</c:v>
                      </c:pt>
                      <c:pt idx="138">
                        <c:v>44399</c:v>
                      </c:pt>
                      <c:pt idx="139">
                        <c:v>44400</c:v>
                      </c:pt>
                      <c:pt idx="140">
                        <c:v>44403</c:v>
                      </c:pt>
                      <c:pt idx="141">
                        <c:v>44404</c:v>
                      </c:pt>
                      <c:pt idx="142">
                        <c:v>44405</c:v>
                      </c:pt>
                      <c:pt idx="143">
                        <c:v>44406</c:v>
                      </c:pt>
                      <c:pt idx="144">
                        <c:v>44407</c:v>
                      </c:pt>
                      <c:pt idx="145">
                        <c:v>44410</c:v>
                      </c:pt>
                      <c:pt idx="146">
                        <c:v>44411</c:v>
                      </c:pt>
                      <c:pt idx="147">
                        <c:v>44412</c:v>
                      </c:pt>
                      <c:pt idx="148">
                        <c:v>44413</c:v>
                      </c:pt>
                      <c:pt idx="149">
                        <c:v>44414</c:v>
                      </c:pt>
                      <c:pt idx="150">
                        <c:v>44417</c:v>
                      </c:pt>
                      <c:pt idx="151">
                        <c:v>44418</c:v>
                      </c:pt>
                      <c:pt idx="152">
                        <c:v>44419</c:v>
                      </c:pt>
                      <c:pt idx="153">
                        <c:v>44420</c:v>
                      </c:pt>
                      <c:pt idx="154">
                        <c:v>44421</c:v>
                      </c:pt>
                      <c:pt idx="155">
                        <c:v>44424</c:v>
                      </c:pt>
                      <c:pt idx="156">
                        <c:v>44425</c:v>
                      </c:pt>
                      <c:pt idx="157">
                        <c:v>44426</c:v>
                      </c:pt>
                      <c:pt idx="158">
                        <c:v>44427</c:v>
                      </c:pt>
                      <c:pt idx="159">
                        <c:v>44428</c:v>
                      </c:pt>
                      <c:pt idx="160">
                        <c:v>44431</c:v>
                      </c:pt>
                      <c:pt idx="161">
                        <c:v>44432</c:v>
                      </c:pt>
                      <c:pt idx="162">
                        <c:v>44433</c:v>
                      </c:pt>
                      <c:pt idx="163">
                        <c:v>44434</c:v>
                      </c:pt>
                      <c:pt idx="164">
                        <c:v>44435</c:v>
                      </c:pt>
                      <c:pt idx="165">
                        <c:v>44438</c:v>
                      </c:pt>
                      <c:pt idx="166">
                        <c:v>44439</c:v>
                      </c:pt>
                      <c:pt idx="167">
                        <c:v>44440</c:v>
                      </c:pt>
                      <c:pt idx="168">
                        <c:v>44441</c:v>
                      </c:pt>
                      <c:pt idx="169">
                        <c:v>44442</c:v>
                      </c:pt>
                      <c:pt idx="170">
                        <c:v>44445</c:v>
                      </c:pt>
                      <c:pt idx="171">
                        <c:v>44447</c:v>
                      </c:pt>
                      <c:pt idx="172">
                        <c:v>44448</c:v>
                      </c:pt>
                      <c:pt idx="173">
                        <c:v>44449</c:v>
                      </c:pt>
                      <c:pt idx="174">
                        <c:v>44452</c:v>
                      </c:pt>
                      <c:pt idx="175">
                        <c:v>44453</c:v>
                      </c:pt>
                      <c:pt idx="176">
                        <c:v>44454</c:v>
                      </c:pt>
                      <c:pt idx="177">
                        <c:v>44455</c:v>
                      </c:pt>
                      <c:pt idx="178">
                        <c:v>44456</c:v>
                      </c:pt>
                      <c:pt idx="179">
                        <c:v>44459</c:v>
                      </c:pt>
                      <c:pt idx="180">
                        <c:v>44460</c:v>
                      </c:pt>
                      <c:pt idx="181">
                        <c:v>44461</c:v>
                      </c:pt>
                      <c:pt idx="182">
                        <c:v>44462</c:v>
                      </c:pt>
                      <c:pt idx="183">
                        <c:v>44463</c:v>
                      </c:pt>
                      <c:pt idx="184">
                        <c:v>44466</c:v>
                      </c:pt>
                      <c:pt idx="185">
                        <c:v>44467</c:v>
                      </c:pt>
                      <c:pt idx="186">
                        <c:v>44468</c:v>
                      </c:pt>
                      <c:pt idx="187">
                        <c:v>44469</c:v>
                      </c:pt>
                      <c:pt idx="188">
                        <c:v>44470</c:v>
                      </c:pt>
                      <c:pt idx="189">
                        <c:v>44473</c:v>
                      </c:pt>
                      <c:pt idx="190">
                        <c:v>44474</c:v>
                      </c:pt>
                      <c:pt idx="191">
                        <c:v>44475</c:v>
                      </c:pt>
                      <c:pt idx="192">
                        <c:v>44476</c:v>
                      </c:pt>
                      <c:pt idx="193">
                        <c:v>44477</c:v>
                      </c:pt>
                      <c:pt idx="194">
                        <c:v>44480</c:v>
                      </c:pt>
                      <c:pt idx="195">
                        <c:v>44482</c:v>
                      </c:pt>
                      <c:pt idx="196">
                        <c:v>44483</c:v>
                      </c:pt>
                      <c:pt idx="197">
                        <c:v>44484</c:v>
                      </c:pt>
                      <c:pt idx="198">
                        <c:v>44487</c:v>
                      </c:pt>
                      <c:pt idx="199">
                        <c:v>44488</c:v>
                      </c:pt>
                      <c:pt idx="200">
                        <c:v>44489</c:v>
                      </c:pt>
                      <c:pt idx="201">
                        <c:v>44490</c:v>
                      </c:pt>
                      <c:pt idx="202">
                        <c:v>44491</c:v>
                      </c:pt>
                      <c:pt idx="203">
                        <c:v>44494</c:v>
                      </c:pt>
                      <c:pt idx="204">
                        <c:v>44495</c:v>
                      </c:pt>
                      <c:pt idx="205">
                        <c:v>44496</c:v>
                      </c:pt>
                      <c:pt idx="206">
                        <c:v>44497</c:v>
                      </c:pt>
                      <c:pt idx="207">
                        <c:v>44498</c:v>
                      </c:pt>
                      <c:pt idx="208">
                        <c:v>44501</c:v>
                      </c:pt>
                      <c:pt idx="209">
                        <c:v>44503</c:v>
                      </c:pt>
                      <c:pt idx="210">
                        <c:v>44504</c:v>
                      </c:pt>
                      <c:pt idx="211">
                        <c:v>44505</c:v>
                      </c:pt>
                      <c:pt idx="212">
                        <c:v>44508</c:v>
                      </c:pt>
                      <c:pt idx="213">
                        <c:v>44509</c:v>
                      </c:pt>
                      <c:pt idx="214">
                        <c:v>44510</c:v>
                      </c:pt>
                      <c:pt idx="215">
                        <c:v>44511</c:v>
                      </c:pt>
                      <c:pt idx="216">
                        <c:v>44512</c:v>
                      </c:pt>
                      <c:pt idx="217">
                        <c:v>44516</c:v>
                      </c:pt>
                      <c:pt idx="218">
                        <c:v>44517</c:v>
                      </c:pt>
                      <c:pt idx="219">
                        <c:v>44518</c:v>
                      </c:pt>
                      <c:pt idx="220">
                        <c:v>44519</c:v>
                      </c:pt>
                      <c:pt idx="221">
                        <c:v>44522</c:v>
                      </c:pt>
                      <c:pt idx="222">
                        <c:v>44523</c:v>
                      </c:pt>
                      <c:pt idx="223">
                        <c:v>44524</c:v>
                      </c:pt>
                      <c:pt idx="224">
                        <c:v>44525</c:v>
                      </c:pt>
                      <c:pt idx="225">
                        <c:v>44526</c:v>
                      </c:pt>
                      <c:pt idx="226">
                        <c:v>44529</c:v>
                      </c:pt>
                      <c:pt idx="227">
                        <c:v>44530</c:v>
                      </c:pt>
                      <c:pt idx="228">
                        <c:v>44531</c:v>
                      </c:pt>
                      <c:pt idx="229">
                        <c:v>44532</c:v>
                      </c:pt>
                      <c:pt idx="230">
                        <c:v>44533</c:v>
                      </c:pt>
                      <c:pt idx="231">
                        <c:v>44536</c:v>
                      </c:pt>
                      <c:pt idx="232">
                        <c:v>44537</c:v>
                      </c:pt>
                      <c:pt idx="233">
                        <c:v>44538</c:v>
                      </c:pt>
                      <c:pt idx="234">
                        <c:v>44539</c:v>
                      </c:pt>
                      <c:pt idx="235">
                        <c:v>44540</c:v>
                      </c:pt>
                      <c:pt idx="236">
                        <c:v>44543</c:v>
                      </c:pt>
                      <c:pt idx="237">
                        <c:v>44544</c:v>
                      </c:pt>
                      <c:pt idx="238">
                        <c:v>44545</c:v>
                      </c:pt>
                      <c:pt idx="239">
                        <c:v>44546</c:v>
                      </c:pt>
                      <c:pt idx="240">
                        <c:v>44547</c:v>
                      </c:pt>
                      <c:pt idx="241">
                        <c:v>44550</c:v>
                      </c:pt>
                      <c:pt idx="242">
                        <c:v>44551</c:v>
                      </c:pt>
                      <c:pt idx="243">
                        <c:v>44552</c:v>
                      </c:pt>
                      <c:pt idx="244">
                        <c:v>44553</c:v>
                      </c:pt>
                      <c:pt idx="245">
                        <c:v>44554</c:v>
                      </c:pt>
                      <c:pt idx="246">
                        <c:v>44557</c:v>
                      </c:pt>
                      <c:pt idx="247">
                        <c:v>44558</c:v>
                      </c:pt>
                      <c:pt idx="248">
                        <c:v>44559</c:v>
                      </c:pt>
                      <c:pt idx="249">
                        <c:v>44560</c:v>
                      </c:pt>
                      <c:pt idx="250">
                        <c:v>44561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'LTN 2021'!$V$3:$V$737</c15:sqref>
                        </c15:formulaRef>
                      </c:ext>
                    </c:extLst>
                    <c:numCache>
                      <c:formatCode>0.00</c:formatCode>
                      <c:ptCount val="735"/>
                      <c:pt idx="0" formatCode="General">
                        <c:v>0</c:v>
                      </c:pt>
                      <c:pt idx="1">
                        <c:v>7.4692290285005569E-3</c:v>
                      </c:pt>
                      <c:pt idx="2">
                        <c:v>1.4939015950821144E-2</c:v>
                      </c:pt>
                      <c:pt idx="3">
                        <c:v>2.2409360808639534E-2</c:v>
                      </c:pt>
                      <c:pt idx="4">
                        <c:v>2.9880263643633498E-2</c:v>
                      </c:pt>
                      <c:pt idx="5">
                        <c:v>3.7351724497458605E-2</c:v>
                      </c:pt>
                      <c:pt idx="6">
                        <c:v>4.4823743411814831E-2</c:v>
                      </c:pt>
                      <c:pt idx="7">
                        <c:v>5.229632042837995E-2</c:v>
                      </c:pt>
                      <c:pt idx="8">
                        <c:v>5.9769455588831732E-2</c:v>
                      </c:pt>
                      <c:pt idx="9">
                        <c:v>6.7243148934870156E-2</c:v>
                      </c:pt>
                      <c:pt idx="10">
                        <c:v>7.4717400508172993E-2</c:v>
                      </c:pt>
                      <c:pt idx="11">
                        <c:v>8.219221035044022E-2</c:v>
                      </c:pt>
                      <c:pt idx="12">
                        <c:v>8.9667578503371814E-2</c:v>
                      </c:pt>
                      <c:pt idx="13">
                        <c:v>9.7143505008667752E-2</c:v>
                      </c:pt>
                      <c:pt idx="14">
                        <c:v>0.10461998990805021</c:v>
                      </c:pt>
                      <c:pt idx="15">
                        <c:v>0.11209703324319698</c:v>
                      </c:pt>
                      <c:pt idx="16">
                        <c:v>0.11957463505585242</c:v>
                      </c:pt>
                      <c:pt idx="17">
                        <c:v>0.12705279538769432</c:v>
                      </c:pt>
                      <c:pt idx="18">
                        <c:v>0.13453151428046706</c:v>
                      </c:pt>
                      <c:pt idx="19">
                        <c:v>0.14201079177589282</c:v>
                      </c:pt>
                      <c:pt idx="20">
                        <c:v>0.14949062791567158</c:v>
                      </c:pt>
                      <c:pt idx="21">
                        <c:v>0.15697102274154773</c:v>
                      </c:pt>
                      <c:pt idx="22">
                        <c:v>0.16445197629524344</c:v>
                      </c:pt>
                      <c:pt idx="23">
                        <c:v>0.17193348861850311</c:v>
                      </c:pt>
                      <c:pt idx="24">
                        <c:v>0.1794155597530489</c:v>
                      </c:pt>
                      <c:pt idx="25">
                        <c:v>0.18689818974062522</c:v>
                      </c:pt>
                      <c:pt idx="26">
                        <c:v>0.19438137862297644</c:v>
                      </c:pt>
                      <c:pt idx="27">
                        <c:v>0.20186512644182475</c:v>
                      </c:pt>
                      <c:pt idx="28">
                        <c:v>0.20934943323895894</c:v>
                      </c:pt>
                      <c:pt idx="29">
                        <c:v>0.21683429905610119</c:v>
                      </c:pt>
                      <c:pt idx="30">
                        <c:v>0.22431972393501809</c:v>
                      </c:pt>
                      <c:pt idx="31">
                        <c:v>0.23180570791745403</c:v>
                      </c:pt>
                      <c:pt idx="32">
                        <c:v>0.2392922510451756</c:v>
                      </c:pt>
                      <c:pt idx="33">
                        <c:v>0.24677935335994938</c:v>
                      </c:pt>
                      <c:pt idx="34">
                        <c:v>0.25426701490354198</c:v>
                      </c:pt>
                      <c:pt idx="35">
                        <c:v>0.26175523571771997</c:v>
                      </c:pt>
                      <c:pt idx="36">
                        <c:v>0.26924401584427216</c:v>
                      </c:pt>
                      <c:pt idx="37">
                        <c:v>0.27673335532496512</c:v>
                      </c:pt>
                      <c:pt idx="38">
                        <c:v>0.28422325420156547</c:v>
                      </c:pt>
                      <c:pt idx="39">
                        <c:v>0.29171371251588418</c:v>
                      </c:pt>
                      <c:pt idx="40">
                        <c:v>0.29920473030968786</c:v>
                      </c:pt>
                      <c:pt idx="41">
                        <c:v>0.3066963076247653</c:v>
                      </c:pt>
                      <c:pt idx="42">
                        <c:v>0.31418844450290528</c:v>
                      </c:pt>
                      <c:pt idx="43">
                        <c:v>0.32168114098589662</c:v>
                      </c:pt>
                      <c:pt idx="44">
                        <c:v>0.3291743971155503</c:v>
                      </c:pt>
                      <c:pt idx="45">
                        <c:v>0.33666821293367732</c:v>
                      </c:pt>
                      <c:pt idx="46">
                        <c:v>0.34416258848206649</c:v>
                      </c:pt>
                      <c:pt idx="47">
                        <c:v>0.35165752380252879</c:v>
                      </c:pt>
                      <c:pt idx="48">
                        <c:v>0.35915301893687523</c:v>
                      </c:pt>
                      <c:pt idx="49">
                        <c:v>0.36664907392691681</c:v>
                      </c:pt>
                      <c:pt idx="50">
                        <c:v>0.37414568881448673</c:v>
                      </c:pt>
                      <c:pt idx="51">
                        <c:v>0.38164286364139599</c:v>
                      </c:pt>
                      <c:pt idx="52">
                        <c:v>0.39206196623580158</c:v>
                      </c:pt>
                      <c:pt idx="53">
                        <c:v>0.40248215027993695</c:v>
                      </c:pt>
                      <c:pt idx="54">
                        <c:v>0.41290341588602342</c:v>
                      </c:pt>
                      <c:pt idx="55">
                        <c:v>0.42332576316632675</c:v>
                      </c:pt>
                      <c:pt idx="56">
                        <c:v>0.43374919223313491</c:v>
                      </c:pt>
                      <c:pt idx="57">
                        <c:v>0.44417370319871363</c:v>
                      </c:pt>
                      <c:pt idx="58">
                        <c:v>0.45459929617537309</c:v>
                      </c:pt>
                      <c:pt idx="59">
                        <c:v>0.46502597127542344</c:v>
                      </c:pt>
                      <c:pt idx="60">
                        <c:v>0.47545372861117485</c:v>
                      </c:pt>
                      <c:pt idx="61">
                        <c:v>0.48588256829493748</c:v>
                      </c:pt>
                      <c:pt idx="62">
                        <c:v>0.49631249043908809</c:v>
                      </c:pt>
                      <c:pt idx="63">
                        <c:v>0.50674349515595907</c:v>
                      </c:pt>
                      <c:pt idx="64">
                        <c:v>0.51717558255792717</c:v>
                      </c:pt>
                      <c:pt idx="65">
                        <c:v>0.52760875275736918</c:v>
                      </c:pt>
                      <c:pt idx="66">
                        <c:v>0.53804300586666187</c:v>
                      </c:pt>
                      <c:pt idx="67">
                        <c:v>0.54847834199822643</c:v>
                      </c:pt>
                      <c:pt idx="68">
                        <c:v>0.55891476126446182</c:v>
                      </c:pt>
                      <c:pt idx="69">
                        <c:v>0.56935226377778925</c:v>
                      </c:pt>
                      <c:pt idx="70">
                        <c:v>0.57979084965065208</c:v>
                      </c:pt>
                      <c:pt idx="71">
                        <c:v>0.59023051899547152</c:v>
                      </c:pt>
                      <c:pt idx="72">
                        <c:v>0.60067127192473535</c:v>
                      </c:pt>
                      <c:pt idx="73">
                        <c:v>0.61111310855090917</c:v>
                      </c:pt>
                      <c:pt idx="74">
                        <c:v>0.62155602898648077</c:v>
                      </c:pt>
                      <c:pt idx="75">
                        <c:v>0.63200003334393795</c:v>
                      </c:pt>
                      <c:pt idx="76">
                        <c:v>0.64244512173576851</c:v>
                      </c:pt>
                      <c:pt idx="77">
                        <c:v>0.65289129427450465</c:v>
                      </c:pt>
                      <c:pt idx="78">
                        <c:v>0.66333855107267858</c:v>
                      </c:pt>
                      <c:pt idx="79">
                        <c:v>0.67378689224282251</c:v>
                      </c:pt>
                      <c:pt idx="80">
                        <c:v>0.68423631789751305</c:v>
                      </c:pt>
                      <c:pt idx="81">
                        <c:v>0.6946868281492824</c:v>
                      </c:pt>
                      <c:pt idx="82">
                        <c:v>0.70513842311072938</c:v>
                      </c:pt>
                      <c:pt idx="83">
                        <c:v>0.71559110289443062</c:v>
                      </c:pt>
                      <c:pt idx="84">
                        <c:v>0.72604486761298492</c:v>
                      </c:pt>
                      <c:pt idx="85">
                        <c:v>0.73940985244986823</c:v>
                      </c:pt>
                      <c:pt idx="86">
                        <c:v>0.75277661063961609</c:v>
                      </c:pt>
                      <c:pt idx="87">
                        <c:v>0.76614514241752918</c:v>
                      </c:pt>
                      <c:pt idx="88">
                        <c:v>0.77951544801893036</c:v>
                      </c:pt>
                      <c:pt idx="89">
                        <c:v>0.79288752767918691</c:v>
                      </c:pt>
                      <c:pt idx="90">
                        <c:v>0.80626138163368832</c:v>
                      </c:pt>
                      <c:pt idx="91">
                        <c:v>0.81963701011786849</c:v>
                      </c:pt>
                      <c:pt idx="92">
                        <c:v>0.83301441336716131</c:v>
                      </c:pt>
                      <c:pt idx="93">
                        <c:v>0.84639359161706729</c:v>
                      </c:pt>
                      <c:pt idx="94">
                        <c:v>0.85977454510310913</c:v>
                      </c:pt>
                      <c:pt idx="95">
                        <c:v>0.87315727406083177</c:v>
                      </c:pt>
                      <c:pt idx="96">
                        <c:v>0.88654177872582451</c:v>
                      </c:pt>
                      <c:pt idx="97">
                        <c:v>0.8999280593336989</c:v>
                      </c:pt>
                      <c:pt idx="98">
                        <c:v>0.91331611612008867</c:v>
                      </c:pt>
                      <c:pt idx="99">
                        <c:v>0.92670594932067196</c:v>
                      </c:pt>
                      <c:pt idx="100">
                        <c:v>0.94009755917117133</c:v>
                      </c:pt>
                      <c:pt idx="101">
                        <c:v>0.95349094590730932</c:v>
                      </c:pt>
                      <c:pt idx="102">
                        <c:v>0.9668861097648529</c:v>
                      </c:pt>
                      <c:pt idx="103">
                        <c:v>0.98028305097959123</c:v>
                      </c:pt>
                      <c:pt idx="104">
                        <c:v>0.9936817697873801</c:v>
                      </c:pt>
                      <c:pt idx="105">
                        <c:v>1.0070822664240753</c:v>
                      </c:pt>
                      <c:pt idx="106">
                        <c:v>1.0204845411255548</c:v>
                      </c:pt>
                      <c:pt idx="107">
                        <c:v>1.0338885941277631</c:v>
                      </c:pt>
                      <c:pt idx="108">
                        <c:v>1.047294425666645</c:v>
                      </c:pt>
                      <c:pt idx="109">
                        <c:v>1.0607020359781894</c:v>
                      </c:pt>
                      <c:pt idx="110">
                        <c:v>1.0741114252984074</c:v>
                      </c:pt>
                      <c:pt idx="111">
                        <c:v>1.087522593863377</c:v>
                      </c:pt>
                      <c:pt idx="112">
                        <c:v>1.1009355419091538</c:v>
                      </c:pt>
                      <c:pt idx="113">
                        <c:v>1.1143502696718599</c:v>
                      </c:pt>
                      <c:pt idx="114">
                        <c:v>1.1306671013806557</c:v>
                      </c:pt>
                      <c:pt idx="115">
                        <c:v>1.1469865661380307</c:v>
                      </c:pt>
                      <c:pt idx="116">
                        <c:v>1.1633086643688895</c:v>
                      </c:pt>
                      <c:pt idx="117">
                        <c:v>1.1796333964982031</c:v>
                      </c:pt>
                      <c:pt idx="118">
                        <c:v>1.1959607629509872</c:v>
                      </c:pt>
                      <c:pt idx="119">
                        <c:v>1.2122907641523462</c:v>
                      </c:pt>
                      <c:pt idx="120">
                        <c:v>1.228623400527451</c:v>
                      </c:pt>
                      <c:pt idx="121">
                        <c:v>1.2449586725015394</c:v>
                      </c:pt>
                      <c:pt idx="122">
                        <c:v>1.2612965804999376</c:v>
                      </c:pt>
                      <c:pt idx="123">
                        <c:v>1.2776371249479945</c:v>
                      </c:pt>
                      <c:pt idx="124">
                        <c:v>1.2939803062711697</c:v>
                      </c:pt>
                      <c:pt idx="125">
                        <c:v>1.3103261248949671</c:v>
                      </c:pt>
                      <c:pt idx="126">
                        <c:v>1.3266745812449798</c:v>
                      </c:pt>
                      <c:pt idx="127">
                        <c:v>1.3430256757468451</c:v>
                      </c:pt>
                      <c:pt idx="128">
                        <c:v>1.3593794088262889</c:v>
                      </c:pt>
                      <c:pt idx="129">
                        <c:v>1.375735780909082</c:v>
                      </c:pt>
                      <c:pt idx="130">
                        <c:v>1.3920947924211058</c:v>
                      </c:pt>
                      <c:pt idx="131">
                        <c:v>1.4084564437882641</c:v>
                      </c:pt>
                      <c:pt idx="132">
                        <c:v>1.4248207354365716</c:v>
                      </c:pt>
                      <c:pt idx="133">
                        <c:v>1.4411876677920654</c:v>
                      </c:pt>
                      <c:pt idx="134">
                        <c:v>1.4575572412808935</c:v>
                      </c:pt>
                      <c:pt idx="135">
                        <c:v>1.4739294563292704</c:v>
                      </c:pt>
                      <c:pt idx="136">
                        <c:v>1.4903043133634331</c:v>
                      </c:pt>
                      <c:pt idx="137">
                        <c:v>1.5066818128097292</c:v>
                      </c:pt>
                      <c:pt idx="138">
                        <c:v>1.5230619550945734</c:v>
                      </c:pt>
                      <c:pt idx="139">
                        <c:v>1.5394447406444467</c:v>
                      </c:pt>
                      <c:pt idx="140">
                        <c:v>1.5558301698858745</c:v>
                      </c:pt>
                      <c:pt idx="141">
                        <c:v>1.5722182432454934</c:v>
                      </c:pt>
                      <c:pt idx="142">
                        <c:v>1.5886089611499621</c:v>
                      </c:pt>
                      <c:pt idx="143">
                        <c:v>1.605002324026028</c:v>
                      </c:pt>
                      <c:pt idx="144">
                        <c:v>1.6213983323005277</c:v>
                      </c:pt>
                      <c:pt idx="145">
                        <c:v>1.6377969864003417</c:v>
                      </c:pt>
                      <c:pt idx="146">
                        <c:v>1.6541982867524396</c:v>
                      </c:pt>
                      <c:pt idx="147">
                        <c:v>1.6706022337838355</c:v>
                      </c:pt>
                      <c:pt idx="148">
                        <c:v>1.68700882792161</c:v>
                      </c:pt>
                      <c:pt idx="149">
                        <c:v>1.7072746937247585</c:v>
                      </c:pt>
                      <c:pt idx="150">
                        <c:v>1.7275445984441973</c:v>
                      </c:pt>
                      <c:pt idx="151">
                        <c:v>1.7478185428848603</c:v>
                      </c:pt>
                      <c:pt idx="152">
                        <c:v>1.768096527851859</c:v>
                      </c:pt>
                      <c:pt idx="153">
                        <c:v>1.7883785541504604</c:v>
                      </c:pt>
                      <c:pt idx="154">
                        <c:v>1.808664622586087</c:v>
                      </c:pt>
                      <c:pt idx="155">
                        <c:v>1.8289547339643164</c:v>
                      </c:pt>
                      <c:pt idx="156">
                        <c:v>1.8492488890909042</c:v>
                      </c:pt>
                      <c:pt idx="157">
                        <c:v>1.8695470887717391</c:v>
                      </c:pt>
                      <c:pt idx="158">
                        <c:v>1.8898493338129096</c:v>
                      </c:pt>
                      <c:pt idx="159">
                        <c:v>1.9101556250206153</c:v>
                      </c:pt>
                      <c:pt idx="160">
                        <c:v>1.9304659632012555</c:v>
                      </c:pt>
                      <c:pt idx="161">
                        <c:v>1.9507803491613851</c:v>
                      </c:pt>
                      <c:pt idx="162">
                        <c:v>1.9710987837077143</c:v>
                      </c:pt>
                      <c:pt idx="163">
                        <c:v>1.9914212676471088</c:v>
                      </c:pt>
                      <c:pt idx="164">
                        <c:v>2.0117478017865897</c:v>
                      </c:pt>
                      <c:pt idx="165">
                        <c:v>2.0320783869333336</c:v>
                      </c:pt>
                      <c:pt idx="166">
                        <c:v>2.0524130238947169</c:v>
                      </c:pt>
                      <c:pt idx="167">
                        <c:v>2.0727517134782492</c:v>
                      </c:pt>
                      <c:pt idx="168">
                        <c:v>2.0930944564915954</c:v>
                      </c:pt>
                      <c:pt idx="169">
                        <c:v>2.1134412537425984</c:v>
                      </c:pt>
                      <c:pt idx="170">
                        <c:v>2.1337921060392562</c:v>
                      </c:pt>
                      <c:pt idx="171">
                        <c:v>2.1541470141897223</c:v>
                      </c:pt>
                      <c:pt idx="172">
                        <c:v>2.1745059790023058</c:v>
                      </c:pt>
                      <c:pt idx="173">
                        <c:v>2.1948690012854932</c:v>
                      </c:pt>
                      <c:pt idx="174">
                        <c:v>2.2152360818479044</c:v>
                      </c:pt>
                      <c:pt idx="175">
                        <c:v>2.2356072214983591</c:v>
                      </c:pt>
                      <c:pt idx="176">
                        <c:v>2.2559824210458324</c:v>
                      </c:pt>
                      <c:pt idx="177">
                        <c:v>2.2763616812994325</c:v>
                      </c:pt>
                      <c:pt idx="178">
                        <c:v>2.2967450030684233</c:v>
                      </c:pt>
                      <c:pt idx="179">
                        <c:v>2.3171323871622906</c:v>
                      </c:pt>
                      <c:pt idx="180">
                        <c:v>2.3375238343906091</c:v>
                      </c:pt>
                      <c:pt idx="181">
                        <c:v>2.3579193455631531</c:v>
                      </c:pt>
                      <c:pt idx="182">
                        <c:v>2.3821643908071843</c:v>
                      </c:pt>
                      <c:pt idx="183">
                        <c:v>2.4064151788625532</c:v>
                      </c:pt>
                      <c:pt idx="184">
                        <c:v>2.4306717110895271</c:v>
                      </c:pt>
                      <c:pt idx="185">
                        <c:v>2.4549339888487065</c:v>
                      </c:pt>
                      <c:pt idx="186">
                        <c:v>2.4792020135010029</c:v>
                      </c:pt>
                      <c:pt idx="187">
                        <c:v>2.5034757864076385</c:v>
                      </c:pt>
                      <c:pt idx="188">
                        <c:v>2.5277553089301907</c:v>
                      </c:pt>
                      <c:pt idx="189">
                        <c:v>2.5520405824305481</c:v>
                      </c:pt>
                      <c:pt idx="190">
                        <c:v>2.5763316082709098</c:v>
                      </c:pt>
                      <c:pt idx="191">
                        <c:v>2.6006283878138303</c:v>
                      </c:pt>
                      <c:pt idx="192">
                        <c:v>2.6249309224221307</c:v>
                      </c:pt>
                      <c:pt idx="193">
                        <c:v>2.6492392134590093</c:v>
                      </c:pt>
                      <c:pt idx="194">
                        <c:v>2.6735532622879532</c:v>
                      </c:pt>
                      <c:pt idx="195">
                        <c:v>2.6978730702727827</c:v>
                      </c:pt>
                      <c:pt idx="196">
                        <c:v>2.7221986387776509</c:v>
                      </c:pt>
                      <c:pt idx="197">
                        <c:v>2.746529969167022</c:v>
                      </c:pt>
                      <c:pt idx="198">
                        <c:v>2.7708670628056709</c:v>
                      </c:pt>
                      <c:pt idx="199">
                        <c:v>2.7952099210587278</c:v>
                      </c:pt>
                      <c:pt idx="200">
                        <c:v>2.8195585452916339</c:v>
                      </c:pt>
                      <c:pt idx="201">
                        <c:v>2.843912936870141</c:v>
                      </c:pt>
                      <c:pt idx="202">
                        <c:v>2.8682730971603343</c:v>
                      </c:pt>
                      <c:pt idx="203">
                        <c:v>2.8926390275286318</c:v>
                      </c:pt>
                      <c:pt idx="204">
                        <c:v>2.9170107293417402</c:v>
                      </c:pt>
                      <c:pt idx="205">
                        <c:v>2.9413882039667438</c:v>
                      </c:pt>
                      <c:pt idx="206">
                        <c:v>2.9657714527710155</c:v>
                      </c:pt>
                      <c:pt idx="207">
                        <c:v>2.995895405060911</c:v>
                      </c:pt>
                      <c:pt idx="208">
                        <c:v>3.0260281704980185</c:v>
                      </c:pt>
                      <c:pt idx="209">
                        <c:v>3.05616975166072</c:v>
                      </c:pt>
                      <c:pt idx="210">
                        <c:v>3.0863201511281968</c:v>
                      </c:pt>
                      <c:pt idx="211">
                        <c:v>3.1164793714803407</c:v>
                      </c:pt>
                      <c:pt idx="212">
                        <c:v>3.1466474152978208</c:v>
                      </c:pt>
                      <c:pt idx="213">
                        <c:v>3.1768242851620609</c:v>
                      </c:pt>
                      <c:pt idx="214">
                        <c:v>3.2070099836552179</c:v>
                      </c:pt>
                      <c:pt idx="215">
                        <c:v>3.2372045133602256</c:v>
                      </c:pt>
                      <c:pt idx="216">
                        <c:v>3.2674078768607728</c:v>
                      </c:pt>
                      <c:pt idx="217">
                        <c:v>3.2976200767413033</c:v>
                      </c:pt>
                      <c:pt idx="218">
                        <c:v>3.3278411155869936</c:v>
                      </c:pt>
                      <c:pt idx="219">
                        <c:v>3.3580709959838195</c:v>
                      </c:pt>
                      <c:pt idx="220">
                        <c:v>3.3883097205184676</c:v>
                      </c:pt>
                      <c:pt idx="221">
                        <c:v>3.4185572917784235</c:v>
                      </c:pt>
                      <c:pt idx="222">
                        <c:v>3.4488137123518836</c:v>
                      </c:pt>
                      <c:pt idx="223">
                        <c:v>3.4790789848278436</c:v>
                      </c:pt>
                      <c:pt idx="224">
                        <c:v>3.5093531117960541</c:v>
                      </c:pt>
                      <c:pt idx="225">
                        <c:v>3.5396360958469986</c:v>
                      </c:pt>
                      <c:pt idx="226">
                        <c:v>3.5699279395719152</c:v>
                      </c:pt>
                      <c:pt idx="227">
                        <c:v>3.6002286455628418</c:v>
                      </c:pt>
                      <c:pt idx="228">
                        <c:v>3.6305382164125266</c:v>
                      </c:pt>
                      <c:pt idx="229">
                        <c:v>3.6608566547145172</c:v>
                      </c:pt>
                      <c:pt idx="230">
                        <c:v>3.6911839630630716</c:v>
                      </c:pt>
                      <c:pt idx="231">
                        <c:v>3.7215201440532475</c:v>
                      </c:pt>
                      <c:pt idx="232">
                        <c:v>3.7518652002808572</c:v>
                      </c:pt>
                      <c:pt idx="233">
                        <c:v>3.7822191343424683</c:v>
                      </c:pt>
                      <c:pt idx="234">
                        <c:v>3.8125819488354029</c:v>
                      </c:pt>
                      <c:pt idx="235">
                        <c:v>3.8486560416914006</c:v>
                      </c:pt>
                      <c:pt idx="236">
                        <c:v>3.884742670023833</c:v>
                      </c:pt>
                      <c:pt idx="237">
                        <c:v>3.9208418381886823</c:v>
                      </c:pt>
                      <c:pt idx="238">
                        <c:v>3.9569535505434628</c:v>
                      </c:pt>
                      <c:pt idx="239">
                        <c:v>3.9930778114471766</c:v>
                      </c:pt>
                      <c:pt idx="240">
                        <c:v>4.0292146252603578</c:v>
                      </c:pt>
                      <c:pt idx="241">
                        <c:v>4.0653639963450283</c:v>
                      </c:pt>
                      <c:pt idx="242">
                        <c:v>4.1015259290647643</c:v>
                      </c:pt>
                      <c:pt idx="243">
                        <c:v>4.1377004277846519</c:v>
                      </c:pt>
                      <c:pt idx="244">
                        <c:v>4.1738874968712647</c:v>
                      </c:pt>
                      <c:pt idx="245">
                        <c:v>4.2100871406927087</c:v>
                      </c:pt>
                      <c:pt idx="246">
                        <c:v>4.2462993636185997</c:v>
                      </c:pt>
                      <c:pt idx="247">
                        <c:v>4.2825241700201078</c:v>
                      </c:pt>
                      <c:pt idx="248">
                        <c:v>4.3187615642698685</c:v>
                      </c:pt>
                      <c:pt idx="249">
                        <c:v>4.3550115507420939</c:v>
                      </c:pt>
                      <c:pt idx="250">
                        <c:v>4.3912741338124617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1626-41FD-8E2A-75A86C9D25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0"/>
          <c:order val="0"/>
          <c:tx>
            <c:strRef>
              <c:f>'LTN 2021'!$C$1</c:f>
              <c:strCache>
                <c:ptCount val="1"/>
                <c:pt idx="0">
                  <c:v>Tx 07/21</c:v>
                </c:pt>
              </c:strCache>
            </c:strRef>
          </c:tx>
          <c:spPr>
            <a:ln w="3810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2021'!$B$3:$B$737</c:f>
              <c:numCache>
                <c:formatCode>m/d/yyyy</c:formatCode>
                <c:ptCount val="735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</c:numCache>
            </c:numRef>
          </c:cat>
          <c:val>
            <c:numRef>
              <c:f>'LTN 2021'!$C$3:$C$737</c:f>
              <c:numCache>
                <c:formatCode>#,##0.0000</c:formatCode>
                <c:ptCount val="735"/>
                <c:pt idx="0">
                  <c:v>2.1267</c:v>
                </c:pt>
                <c:pt idx="1">
                  <c:v>2.1333000000000002</c:v>
                </c:pt>
                <c:pt idx="2">
                  <c:v>2.1753</c:v>
                </c:pt>
                <c:pt idx="3">
                  <c:v>2.1762000000000001</c:v>
                </c:pt>
                <c:pt idx="4">
                  <c:v>2.2431999999999999</c:v>
                </c:pt>
                <c:pt idx="5">
                  <c:v>2.2848999999999999</c:v>
                </c:pt>
                <c:pt idx="6">
                  <c:v>2.2570000000000001</c:v>
                </c:pt>
                <c:pt idx="7">
                  <c:v>2.3166000000000002</c:v>
                </c:pt>
                <c:pt idx="8">
                  <c:v>2.3001999999999998</c:v>
                </c:pt>
                <c:pt idx="9">
                  <c:v>2.2938999999999998</c:v>
                </c:pt>
                <c:pt idx="10">
                  <c:v>2.2637999999999998</c:v>
                </c:pt>
                <c:pt idx="11">
                  <c:v>2.2378</c:v>
                </c:pt>
                <c:pt idx="12">
                  <c:v>2.2124999999999999</c:v>
                </c:pt>
                <c:pt idx="13">
                  <c:v>2.2873000000000001</c:v>
                </c:pt>
                <c:pt idx="14">
                  <c:v>2.2797999999999998</c:v>
                </c:pt>
                <c:pt idx="15">
                  <c:v>2.2797999999999998</c:v>
                </c:pt>
                <c:pt idx="16">
                  <c:v>2.3740999999999999</c:v>
                </c:pt>
                <c:pt idx="17">
                  <c:v>2.3683000000000001</c:v>
                </c:pt>
                <c:pt idx="18">
                  <c:v>2.3340000000000001</c:v>
                </c:pt>
                <c:pt idx="19">
                  <c:v>2.331</c:v>
                </c:pt>
                <c:pt idx="20">
                  <c:v>2.3483999999999998</c:v>
                </c:pt>
                <c:pt idx="21">
                  <c:v>2.3571</c:v>
                </c:pt>
                <c:pt idx="22">
                  <c:v>2.3570000000000002</c:v>
                </c:pt>
                <c:pt idx="23">
                  <c:v>2.3652000000000002</c:v>
                </c:pt>
                <c:pt idx="24">
                  <c:v>2.3885000000000001</c:v>
                </c:pt>
                <c:pt idx="25">
                  <c:v>2.4123000000000001</c:v>
                </c:pt>
                <c:pt idx="26">
                  <c:v>2.4066999999999998</c:v>
                </c:pt>
                <c:pt idx="27">
                  <c:v>2.3948999999999998</c:v>
                </c:pt>
                <c:pt idx="28">
                  <c:v>2.3712</c:v>
                </c:pt>
                <c:pt idx="29">
                  <c:v>2.3959000000000001</c:v>
                </c:pt>
                <c:pt idx="30">
                  <c:v>2.4</c:v>
                </c:pt>
                <c:pt idx="31">
                  <c:v>2.4034</c:v>
                </c:pt>
                <c:pt idx="32">
                  <c:v>2.4472</c:v>
                </c:pt>
                <c:pt idx="33">
                  <c:v>2.5173000000000001</c:v>
                </c:pt>
                <c:pt idx="34">
                  <c:v>2.4958</c:v>
                </c:pt>
                <c:pt idx="35">
                  <c:v>2.5369000000000002</c:v>
                </c:pt>
                <c:pt idx="36">
                  <c:v>2.5983000000000001</c:v>
                </c:pt>
                <c:pt idx="37">
                  <c:v>2.6781000000000001</c:v>
                </c:pt>
                <c:pt idx="38">
                  <c:v>2.6829000000000001</c:v>
                </c:pt>
                <c:pt idx="39">
                  <c:v>2.7395999999999998</c:v>
                </c:pt>
                <c:pt idx="40">
                  <c:v>2.8068</c:v>
                </c:pt>
                <c:pt idx="41">
                  <c:v>2.73</c:v>
                </c:pt>
                <c:pt idx="42">
                  <c:v>2.7332999999999998</c:v>
                </c:pt>
                <c:pt idx="43">
                  <c:v>2.8330000000000002</c:v>
                </c:pt>
                <c:pt idx="44">
                  <c:v>2.8809999999999998</c:v>
                </c:pt>
                <c:pt idx="45">
                  <c:v>2.8557999999999999</c:v>
                </c:pt>
                <c:pt idx="46">
                  <c:v>2.8553000000000002</c:v>
                </c:pt>
                <c:pt idx="47">
                  <c:v>2.9449999999999998</c:v>
                </c:pt>
                <c:pt idx="48">
                  <c:v>2.9977999999999998</c:v>
                </c:pt>
                <c:pt idx="49">
                  <c:v>2.9839000000000002</c:v>
                </c:pt>
                <c:pt idx="50">
                  <c:v>2.9605000000000001</c:v>
                </c:pt>
                <c:pt idx="51">
                  <c:v>3.2633999999999999</c:v>
                </c:pt>
                <c:pt idx="52">
                  <c:v>3.2740999999999998</c:v>
                </c:pt>
                <c:pt idx="53">
                  <c:v>3.2738999999999998</c:v>
                </c:pt>
                <c:pt idx="54">
                  <c:v>3.3026</c:v>
                </c:pt>
                <c:pt idx="55">
                  <c:v>3.3397999999999999</c:v>
                </c:pt>
                <c:pt idx="56">
                  <c:v>3.335</c:v>
                </c:pt>
                <c:pt idx="57">
                  <c:v>3.37</c:v>
                </c:pt>
                <c:pt idx="58">
                  <c:v>3.375</c:v>
                </c:pt>
                <c:pt idx="59">
                  <c:v>3.335</c:v>
                </c:pt>
                <c:pt idx="60">
                  <c:v>3.3149999999999999</c:v>
                </c:pt>
                <c:pt idx="61">
                  <c:v>3.2970000000000002</c:v>
                </c:pt>
                <c:pt idx="62">
                  <c:v>3.3092999999999999</c:v>
                </c:pt>
                <c:pt idx="63">
                  <c:v>3.3258999999999999</c:v>
                </c:pt>
                <c:pt idx="64">
                  <c:v>3.3879000000000001</c:v>
                </c:pt>
                <c:pt idx="65">
                  <c:v>3.3923000000000001</c:v>
                </c:pt>
                <c:pt idx="66">
                  <c:v>3.4255</c:v>
                </c:pt>
                <c:pt idx="67">
                  <c:v>3.4459</c:v>
                </c:pt>
                <c:pt idx="68">
                  <c:v>3.4607000000000001</c:v>
                </c:pt>
                <c:pt idx="69">
                  <c:v>3.4601000000000002</c:v>
                </c:pt>
                <c:pt idx="70">
                  <c:v>3.4470000000000001</c:v>
                </c:pt>
                <c:pt idx="71">
                  <c:v>3.4367999999999999</c:v>
                </c:pt>
                <c:pt idx="72">
                  <c:v>3.4430000000000001</c:v>
                </c:pt>
                <c:pt idx="73">
                  <c:v>3.4601999999999999</c:v>
                </c:pt>
                <c:pt idx="74">
                  <c:v>3.4655999999999998</c:v>
                </c:pt>
                <c:pt idx="75">
                  <c:v>3.4866000000000001</c:v>
                </c:pt>
                <c:pt idx="76">
                  <c:v>3.5011999999999999</c:v>
                </c:pt>
                <c:pt idx="77">
                  <c:v>3.5102000000000002</c:v>
                </c:pt>
                <c:pt idx="78">
                  <c:v>3.5310000000000001</c:v>
                </c:pt>
                <c:pt idx="79">
                  <c:v>3.5451000000000001</c:v>
                </c:pt>
                <c:pt idx="80">
                  <c:v>3.5684999999999998</c:v>
                </c:pt>
                <c:pt idx="81">
                  <c:v>3.593</c:v>
                </c:pt>
                <c:pt idx="82">
                  <c:v>3.613</c:v>
                </c:pt>
                <c:pt idx="83">
                  <c:v>3.6389999999999998</c:v>
                </c:pt>
                <c:pt idx="84">
                  <c:v>3.6549999999999998</c:v>
                </c:pt>
                <c:pt idx="85">
                  <c:v>3.6577000000000002</c:v>
                </c:pt>
                <c:pt idx="86">
                  <c:v>3.6732999999999998</c:v>
                </c:pt>
                <c:pt idx="87">
                  <c:v>3.6751</c:v>
                </c:pt>
                <c:pt idx="88">
                  <c:v>3.6981999999999999</c:v>
                </c:pt>
                <c:pt idx="89">
                  <c:v>3.7025000000000001</c:v>
                </c:pt>
                <c:pt idx="90">
                  <c:v>3.7172999999999998</c:v>
                </c:pt>
                <c:pt idx="91">
                  <c:v>3.7339000000000002</c:v>
                </c:pt>
                <c:pt idx="92">
                  <c:v>3.74</c:v>
                </c:pt>
                <c:pt idx="93">
                  <c:v>3.7418</c:v>
                </c:pt>
                <c:pt idx="94">
                  <c:v>3.7547000000000001</c:v>
                </c:pt>
                <c:pt idx="95">
                  <c:v>3.7501000000000002</c:v>
                </c:pt>
                <c:pt idx="96">
                  <c:v>3.7667000000000002</c:v>
                </c:pt>
                <c:pt idx="97">
                  <c:v>3.7736000000000001</c:v>
                </c:pt>
                <c:pt idx="98">
                  <c:v>3.782</c:v>
                </c:pt>
                <c:pt idx="99">
                  <c:v>3.7909000000000002</c:v>
                </c:pt>
                <c:pt idx="100">
                  <c:v>3.8060999999999998</c:v>
                </c:pt>
                <c:pt idx="101">
                  <c:v>3.8188</c:v>
                </c:pt>
                <c:pt idx="102">
                  <c:v>3.8365</c:v>
                </c:pt>
                <c:pt idx="103">
                  <c:v>3.8647</c:v>
                </c:pt>
                <c:pt idx="104">
                  <c:v>3.8891</c:v>
                </c:pt>
                <c:pt idx="105">
                  <c:v>3.9137</c:v>
                </c:pt>
                <c:pt idx="106">
                  <c:v>3.9456000000000002</c:v>
                </c:pt>
                <c:pt idx="107">
                  <c:v>3.9733999999999998</c:v>
                </c:pt>
                <c:pt idx="108">
                  <c:v>4.0190999999999999</c:v>
                </c:pt>
                <c:pt idx="109">
                  <c:v>4.0693999999999999</c:v>
                </c:pt>
                <c:pt idx="110">
                  <c:v>4.1097999999999999</c:v>
                </c:pt>
                <c:pt idx="111">
                  <c:v>4.16</c:v>
                </c:pt>
                <c:pt idx="112">
                  <c:v>4.2079000000000004</c:v>
                </c:pt>
                <c:pt idx="113">
                  <c:v>4.2439999999999998</c:v>
                </c:pt>
                <c:pt idx="114">
                  <c:v>4.2454999999999998</c:v>
                </c:pt>
                <c:pt idx="115">
                  <c:v>4.2464000000000004</c:v>
                </c:pt>
                <c:pt idx="116">
                  <c:v>4.2702999999999998</c:v>
                </c:pt>
                <c:pt idx="117">
                  <c:v>4.3033999999999999</c:v>
                </c:pt>
                <c:pt idx="118">
                  <c:v>4.3011999999999997</c:v>
                </c:pt>
                <c:pt idx="119">
                  <c:v>4.3346</c:v>
                </c:pt>
                <c:pt idx="120">
                  <c:v>4.3395000000000001</c:v>
                </c:pt>
                <c:pt idx="121">
                  <c:v>4.3426999999999998</c:v>
                </c:pt>
                <c:pt idx="122">
                  <c:v>4.3449</c:v>
                </c:pt>
                <c:pt idx="123">
                  <c:v>4.3449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26-41FD-8E2A-75A86C9D2583}"/>
            </c:ext>
          </c:extLst>
        </c:ser>
        <c:ser>
          <c:idx val="1"/>
          <c:order val="1"/>
          <c:tx>
            <c:strRef>
              <c:f>'LTN 2021'!$H$1</c:f>
              <c:strCache>
                <c:ptCount val="1"/>
                <c:pt idx="0">
                  <c:v>Tx 07/22</c:v>
                </c:pt>
              </c:strCache>
            </c:strRef>
          </c:tx>
          <c:spPr>
            <a:ln w="3810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2021'!$B$3:$B$737</c:f>
              <c:numCache>
                <c:formatCode>m/d/yyyy</c:formatCode>
                <c:ptCount val="735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</c:numCache>
            </c:numRef>
          </c:cat>
          <c:val>
            <c:numRef>
              <c:f>'LTN 2021'!$H$3:$H$737</c:f>
              <c:numCache>
                <c:formatCode>#,##0.0000</c:formatCode>
                <c:ptCount val="735"/>
                <c:pt idx="0">
                  <c:v>3.7509999999999999</c:v>
                </c:pt>
                <c:pt idx="1">
                  <c:v>3.835</c:v>
                </c:pt>
                <c:pt idx="2">
                  <c:v>3.91</c:v>
                </c:pt>
                <c:pt idx="3">
                  <c:v>4.0599999999999996</c:v>
                </c:pt>
                <c:pt idx="4">
                  <c:v>4.1470000000000002</c:v>
                </c:pt>
                <c:pt idx="5">
                  <c:v>4.3025000000000002</c:v>
                </c:pt>
                <c:pt idx="6">
                  <c:v>4.2424999999999997</c:v>
                </c:pt>
                <c:pt idx="7">
                  <c:v>4.3964999999999996</c:v>
                </c:pt>
                <c:pt idx="8">
                  <c:v>4.4359999999999999</c:v>
                </c:pt>
                <c:pt idx="9">
                  <c:v>4.4724000000000004</c:v>
                </c:pt>
                <c:pt idx="10">
                  <c:v>4.3859000000000004</c:v>
                </c:pt>
                <c:pt idx="11">
                  <c:v>4.3830999999999998</c:v>
                </c:pt>
                <c:pt idx="12">
                  <c:v>4.3841999999999999</c:v>
                </c:pt>
                <c:pt idx="13">
                  <c:v>4.54</c:v>
                </c:pt>
                <c:pt idx="14">
                  <c:v>4.5471000000000004</c:v>
                </c:pt>
                <c:pt idx="15">
                  <c:v>4.5471000000000004</c:v>
                </c:pt>
                <c:pt idx="16">
                  <c:v>4.5103</c:v>
                </c:pt>
                <c:pt idx="17">
                  <c:v>4.53</c:v>
                </c:pt>
                <c:pt idx="18">
                  <c:v>4.4162999999999997</c:v>
                </c:pt>
                <c:pt idx="19">
                  <c:v>4.3329000000000004</c:v>
                </c:pt>
                <c:pt idx="20">
                  <c:v>4.3971999999999998</c:v>
                </c:pt>
                <c:pt idx="21">
                  <c:v>4.3403999999999998</c:v>
                </c:pt>
                <c:pt idx="22">
                  <c:v>4.3475999999999999</c:v>
                </c:pt>
                <c:pt idx="23">
                  <c:v>4.3944000000000001</c:v>
                </c:pt>
                <c:pt idx="24">
                  <c:v>4.4847000000000001</c:v>
                </c:pt>
                <c:pt idx="25">
                  <c:v>4.4699</c:v>
                </c:pt>
                <c:pt idx="26">
                  <c:v>4.47</c:v>
                </c:pt>
                <c:pt idx="27">
                  <c:v>4.3818999999999999</c:v>
                </c:pt>
                <c:pt idx="28">
                  <c:v>4.3600000000000003</c:v>
                </c:pt>
                <c:pt idx="29">
                  <c:v>4.4000000000000004</c:v>
                </c:pt>
                <c:pt idx="30">
                  <c:v>4.4950000000000001</c:v>
                </c:pt>
                <c:pt idx="31">
                  <c:v>4.4960000000000004</c:v>
                </c:pt>
                <c:pt idx="32">
                  <c:v>4.5358000000000001</c:v>
                </c:pt>
                <c:pt idx="33">
                  <c:v>4.67</c:v>
                </c:pt>
                <c:pt idx="34">
                  <c:v>4.5856000000000003</c:v>
                </c:pt>
                <c:pt idx="35">
                  <c:v>4.6588000000000003</c:v>
                </c:pt>
                <c:pt idx="36">
                  <c:v>4.8404999999999996</c:v>
                </c:pt>
                <c:pt idx="37">
                  <c:v>4.9551999999999996</c:v>
                </c:pt>
                <c:pt idx="38">
                  <c:v>5.0206</c:v>
                </c:pt>
                <c:pt idx="39">
                  <c:v>5.069</c:v>
                </c:pt>
                <c:pt idx="40">
                  <c:v>5.1736000000000004</c:v>
                </c:pt>
                <c:pt idx="41">
                  <c:v>4.9949000000000003</c:v>
                </c:pt>
                <c:pt idx="42">
                  <c:v>4.8951000000000002</c:v>
                </c:pt>
                <c:pt idx="43">
                  <c:v>5.125</c:v>
                </c:pt>
                <c:pt idx="44">
                  <c:v>5.1657999999999999</c:v>
                </c:pt>
                <c:pt idx="45">
                  <c:v>5.1902999999999997</c:v>
                </c:pt>
                <c:pt idx="46">
                  <c:v>5.2618</c:v>
                </c:pt>
                <c:pt idx="47">
                  <c:v>5.3539000000000003</c:v>
                </c:pt>
                <c:pt idx="48">
                  <c:v>5.4028999999999998</c:v>
                </c:pt>
                <c:pt idx="49">
                  <c:v>5.3758999999999997</c:v>
                </c:pt>
                <c:pt idx="50">
                  <c:v>5.3935000000000004</c:v>
                </c:pt>
                <c:pt idx="51">
                  <c:v>5.6223000000000001</c:v>
                </c:pt>
                <c:pt idx="52">
                  <c:v>5.66</c:v>
                </c:pt>
                <c:pt idx="53">
                  <c:v>5.6866000000000003</c:v>
                </c:pt>
                <c:pt idx="54">
                  <c:v>5.7808000000000002</c:v>
                </c:pt>
                <c:pt idx="55">
                  <c:v>5.8968999999999996</c:v>
                </c:pt>
                <c:pt idx="56">
                  <c:v>5.8150000000000004</c:v>
                </c:pt>
                <c:pt idx="57">
                  <c:v>5.8784999999999998</c:v>
                </c:pt>
                <c:pt idx="58">
                  <c:v>5.9550000000000001</c:v>
                </c:pt>
                <c:pt idx="59">
                  <c:v>5.7839</c:v>
                </c:pt>
                <c:pt idx="60">
                  <c:v>5.7165999999999997</c:v>
                </c:pt>
                <c:pt idx="61">
                  <c:v>5.7614999999999998</c:v>
                </c:pt>
                <c:pt idx="62">
                  <c:v>5.7662000000000004</c:v>
                </c:pt>
                <c:pt idx="63">
                  <c:v>5.8178000000000001</c:v>
                </c:pt>
                <c:pt idx="64">
                  <c:v>5.9199000000000002</c:v>
                </c:pt>
                <c:pt idx="65">
                  <c:v>5.7850999999999999</c:v>
                </c:pt>
                <c:pt idx="66">
                  <c:v>5.8628</c:v>
                </c:pt>
                <c:pt idx="67">
                  <c:v>5.8506999999999998</c:v>
                </c:pt>
                <c:pt idx="68">
                  <c:v>5.94</c:v>
                </c:pt>
                <c:pt idx="69">
                  <c:v>5.85</c:v>
                </c:pt>
                <c:pt idx="70">
                  <c:v>5.7812999999999999</c:v>
                </c:pt>
                <c:pt idx="71">
                  <c:v>5.7061999999999999</c:v>
                </c:pt>
                <c:pt idx="72">
                  <c:v>5.6515000000000004</c:v>
                </c:pt>
                <c:pt idx="73">
                  <c:v>5.7464000000000004</c:v>
                </c:pt>
                <c:pt idx="74">
                  <c:v>5.6260000000000003</c:v>
                </c:pt>
                <c:pt idx="75">
                  <c:v>5.61</c:v>
                </c:pt>
                <c:pt idx="76">
                  <c:v>5.6009000000000002</c:v>
                </c:pt>
                <c:pt idx="77">
                  <c:v>5.6467000000000001</c:v>
                </c:pt>
                <c:pt idx="78">
                  <c:v>5.6338999999999997</c:v>
                </c:pt>
                <c:pt idx="79">
                  <c:v>5.6051000000000002</c:v>
                </c:pt>
                <c:pt idx="80">
                  <c:v>5.6614000000000004</c:v>
                </c:pt>
                <c:pt idx="81">
                  <c:v>5.7748999999999997</c:v>
                </c:pt>
                <c:pt idx="82">
                  <c:v>5.9</c:v>
                </c:pt>
                <c:pt idx="83">
                  <c:v>5.875</c:v>
                </c:pt>
                <c:pt idx="84">
                  <c:v>5.89</c:v>
                </c:pt>
                <c:pt idx="85">
                  <c:v>5.9588999999999999</c:v>
                </c:pt>
                <c:pt idx="86">
                  <c:v>5.9157000000000002</c:v>
                </c:pt>
                <c:pt idx="87">
                  <c:v>5.8619000000000003</c:v>
                </c:pt>
                <c:pt idx="88">
                  <c:v>6.0419999999999998</c:v>
                </c:pt>
                <c:pt idx="89">
                  <c:v>6.0186000000000002</c:v>
                </c:pt>
                <c:pt idx="90">
                  <c:v>6.1346999999999996</c:v>
                </c:pt>
                <c:pt idx="91">
                  <c:v>6.0949999999999998</c:v>
                </c:pt>
                <c:pt idx="92">
                  <c:v>6.1336000000000004</c:v>
                </c:pt>
                <c:pt idx="93">
                  <c:v>6.1881000000000004</c:v>
                </c:pt>
                <c:pt idx="94">
                  <c:v>6.1277999999999997</c:v>
                </c:pt>
                <c:pt idx="95">
                  <c:v>6.1277999999999997</c:v>
                </c:pt>
                <c:pt idx="96">
                  <c:v>6.1738999999999997</c:v>
                </c:pt>
                <c:pt idx="97">
                  <c:v>6.0994000000000002</c:v>
                </c:pt>
                <c:pt idx="98">
                  <c:v>6.0712000000000002</c:v>
                </c:pt>
                <c:pt idx="99">
                  <c:v>6.0552000000000001</c:v>
                </c:pt>
                <c:pt idx="100">
                  <c:v>6.085</c:v>
                </c:pt>
                <c:pt idx="101">
                  <c:v>6.1448</c:v>
                </c:pt>
                <c:pt idx="102">
                  <c:v>6.2431000000000001</c:v>
                </c:pt>
                <c:pt idx="103">
                  <c:v>6.2122999999999999</c:v>
                </c:pt>
                <c:pt idx="104">
                  <c:v>6.1432000000000002</c:v>
                </c:pt>
                <c:pt idx="105">
                  <c:v>6.2241</c:v>
                </c:pt>
                <c:pt idx="106">
                  <c:v>6.2549999999999999</c:v>
                </c:pt>
                <c:pt idx="107">
                  <c:v>6.3384999999999998</c:v>
                </c:pt>
                <c:pt idx="108">
                  <c:v>6.4219999999999997</c:v>
                </c:pt>
                <c:pt idx="109">
                  <c:v>6.4023000000000003</c:v>
                </c:pt>
                <c:pt idx="110">
                  <c:v>6.41</c:v>
                </c:pt>
                <c:pt idx="111">
                  <c:v>6.4634</c:v>
                </c:pt>
                <c:pt idx="112">
                  <c:v>6.5186000000000002</c:v>
                </c:pt>
                <c:pt idx="113">
                  <c:v>6.6768000000000001</c:v>
                </c:pt>
                <c:pt idx="114">
                  <c:v>6.72</c:v>
                </c:pt>
                <c:pt idx="115">
                  <c:v>6.6482999999999999</c:v>
                </c:pt>
                <c:pt idx="116">
                  <c:v>6.83</c:v>
                </c:pt>
                <c:pt idx="117">
                  <c:v>6.8540000000000001</c:v>
                </c:pt>
                <c:pt idx="118">
                  <c:v>6.7949999999999999</c:v>
                </c:pt>
                <c:pt idx="119">
                  <c:v>6.7724000000000002</c:v>
                </c:pt>
                <c:pt idx="120">
                  <c:v>6.6336000000000004</c:v>
                </c:pt>
                <c:pt idx="121">
                  <c:v>6.5563000000000002</c:v>
                </c:pt>
                <c:pt idx="122">
                  <c:v>6.6554000000000002</c:v>
                </c:pt>
                <c:pt idx="123">
                  <c:v>6.6951999999999998</c:v>
                </c:pt>
                <c:pt idx="124">
                  <c:v>6.6551</c:v>
                </c:pt>
                <c:pt idx="125">
                  <c:v>6.74</c:v>
                </c:pt>
                <c:pt idx="126">
                  <c:v>6.83</c:v>
                </c:pt>
                <c:pt idx="127">
                  <c:v>6.8150000000000004</c:v>
                </c:pt>
                <c:pt idx="128">
                  <c:v>6.899</c:v>
                </c:pt>
                <c:pt idx="129">
                  <c:v>6.899</c:v>
                </c:pt>
                <c:pt idx="130">
                  <c:v>6.8914999999999997</c:v>
                </c:pt>
                <c:pt idx="131">
                  <c:v>6.9550000000000001</c:v>
                </c:pt>
                <c:pt idx="132">
                  <c:v>6.86</c:v>
                </c:pt>
                <c:pt idx="133">
                  <c:v>6.9050000000000002</c:v>
                </c:pt>
                <c:pt idx="134">
                  <c:v>6.8650000000000002</c:v>
                </c:pt>
                <c:pt idx="135">
                  <c:v>6.7968000000000002</c:v>
                </c:pt>
                <c:pt idx="136">
                  <c:v>6.7123999999999997</c:v>
                </c:pt>
                <c:pt idx="137">
                  <c:v>6.7447999999999997</c:v>
                </c:pt>
                <c:pt idx="138">
                  <c:v>6.8160999999999996</c:v>
                </c:pt>
                <c:pt idx="139">
                  <c:v>7.09</c:v>
                </c:pt>
                <c:pt idx="140">
                  <c:v>7.1849999999999996</c:v>
                </c:pt>
                <c:pt idx="141">
                  <c:v>7.2735000000000003</c:v>
                </c:pt>
                <c:pt idx="142">
                  <c:v>7.32</c:v>
                </c:pt>
                <c:pt idx="143">
                  <c:v>7.2417999999999996</c:v>
                </c:pt>
                <c:pt idx="144">
                  <c:v>7.4204999999999997</c:v>
                </c:pt>
                <c:pt idx="145">
                  <c:v>7.43</c:v>
                </c:pt>
                <c:pt idx="146">
                  <c:v>7.4840999999999998</c:v>
                </c:pt>
                <c:pt idx="147">
                  <c:v>7.4740000000000002</c:v>
                </c:pt>
                <c:pt idx="148">
                  <c:v>7.7149000000000001</c:v>
                </c:pt>
                <c:pt idx="149">
                  <c:v>7.74</c:v>
                </c:pt>
                <c:pt idx="150">
                  <c:v>7.8114999999999997</c:v>
                </c:pt>
                <c:pt idx="151">
                  <c:v>7.7057000000000002</c:v>
                </c:pt>
                <c:pt idx="152">
                  <c:v>7.7249999999999996</c:v>
                </c:pt>
                <c:pt idx="153">
                  <c:v>7.82</c:v>
                </c:pt>
                <c:pt idx="154">
                  <c:v>7.8916000000000004</c:v>
                </c:pt>
                <c:pt idx="155">
                  <c:v>7.8787000000000003</c:v>
                </c:pt>
                <c:pt idx="156">
                  <c:v>7.8917999999999999</c:v>
                </c:pt>
                <c:pt idx="157">
                  <c:v>7.9828000000000001</c:v>
                </c:pt>
                <c:pt idx="158">
                  <c:v>8.0426000000000002</c:v>
                </c:pt>
                <c:pt idx="159">
                  <c:v>7.9767000000000001</c:v>
                </c:pt>
                <c:pt idx="160">
                  <c:v>7.9977</c:v>
                </c:pt>
                <c:pt idx="161">
                  <c:v>7.9250999999999996</c:v>
                </c:pt>
                <c:pt idx="162">
                  <c:v>7.9875999999999996</c:v>
                </c:pt>
                <c:pt idx="163">
                  <c:v>8.0250000000000004</c:v>
                </c:pt>
                <c:pt idx="164">
                  <c:v>8.0123999999999995</c:v>
                </c:pt>
                <c:pt idx="165">
                  <c:v>7.9659000000000004</c:v>
                </c:pt>
                <c:pt idx="166">
                  <c:v>7.9993999999999996</c:v>
                </c:pt>
                <c:pt idx="167">
                  <c:v>8.07</c:v>
                </c:pt>
                <c:pt idx="168">
                  <c:v>8.1549999999999994</c:v>
                </c:pt>
                <c:pt idx="169">
                  <c:v>8.1357999999999997</c:v>
                </c:pt>
                <c:pt idx="170">
                  <c:v>8.1156000000000006</c:v>
                </c:pt>
                <c:pt idx="171">
                  <c:v>8.2369000000000003</c:v>
                </c:pt>
                <c:pt idx="172">
                  <c:v>8.7507000000000001</c:v>
                </c:pt>
                <c:pt idx="173">
                  <c:v>8.5945999999999998</c:v>
                </c:pt>
                <c:pt idx="174">
                  <c:v>8.6266999999999996</c:v>
                </c:pt>
                <c:pt idx="175">
                  <c:v>8.3699999999999992</c:v>
                </c:pt>
                <c:pt idx="176">
                  <c:v>8.4397000000000002</c:v>
                </c:pt>
                <c:pt idx="177">
                  <c:v>8.4641999999999999</c:v>
                </c:pt>
                <c:pt idx="178">
                  <c:v>8.4888999999999992</c:v>
                </c:pt>
                <c:pt idx="179">
                  <c:v>8.4679000000000002</c:v>
                </c:pt>
                <c:pt idx="180">
                  <c:v>8.3774999999999995</c:v>
                </c:pt>
                <c:pt idx="181">
                  <c:v>8.3650000000000002</c:v>
                </c:pt>
                <c:pt idx="182">
                  <c:v>8.3945000000000007</c:v>
                </c:pt>
                <c:pt idx="183">
                  <c:v>8.4506999999999994</c:v>
                </c:pt>
                <c:pt idx="184">
                  <c:v>8.5009999999999994</c:v>
                </c:pt>
                <c:pt idx="185">
                  <c:v>8.5778999999999996</c:v>
                </c:pt>
                <c:pt idx="186">
                  <c:v>8.5418000000000003</c:v>
                </c:pt>
                <c:pt idx="187">
                  <c:v>8.5846</c:v>
                </c:pt>
                <c:pt idx="188">
                  <c:v>8.4978999999999996</c:v>
                </c:pt>
                <c:pt idx="189">
                  <c:v>8.5595999999999997</c:v>
                </c:pt>
                <c:pt idx="190">
                  <c:v>8.6095000000000006</c:v>
                </c:pt>
                <c:pt idx="191">
                  <c:v>8.4892000000000003</c:v>
                </c:pt>
                <c:pt idx="192">
                  <c:v>8.6303000000000001</c:v>
                </c:pt>
                <c:pt idx="193">
                  <c:v>8.4937000000000005</c:v>
                </c:pt>
                <c:pt idx="194">
                  <c:v>8.5382999999999996</c:v>
                </c:pt>
                <c:pt idx="195">
                  <c:v>8.5748999999999995</c:v>
                </c:pt>
                <c:pt idx="196">
                  <c:v>8.6464999999999996</c:v>
                </c:pt>
                <c:pt idx="197">
                  <c:v>8.7215000000000007</c:v>
                </c:pt>
                <c:pt idx="198">
                  <c:v>8.7779000000000007</c:v>
                </c:pt>
                <c:pt idx="199">
                  <c:v>9.2133000000000003</c:v>
                </c:pt>
                <c:pt idx="200">
                  <c:v>9.2079000000000004</c:v>
                </c:pt>
                <c:pt idx="201">
                  <c:v>9.7322000000000006</c:v>
                </c:pt>
                <c:pt idx="202">
                  <c:v>10.0823</c:v>
                </c:pt>
                <c:pt idx="203">
                  <c:v>10.377700000000001</c:v>
                </c:pt>
                <c:pt idx="204">
                  <c:v>10.7249</c:v>
                </c:pt>
                <c:pt idx="205">
                  <c:v>10.715</c:v>
                </c:pt>
                <c:pt idx="206">
                  <c:v>11.365</c:v>
                </c:pt>
                <c:pt idx="207">
                  <c:v>11.195499999999999</c:v>
                </c:pt>
                <c:pt idx="208">
                  <c:v>11.315</c:v>
                </c:pt>
                <c:pt idx="209">
                  <c:v>11.164999999999999</c:v>
                </c:pt>
                <c:pt idx="210">
                  <c:v>11.175000000000001</c:v>
                </c:pt>
                <c:pt idx="211">
                  <c:v>11.1005</c:v>
                </c:pt>
                <c:pt idx="212">
                  <c:v>11.276999999999999</c:v>
                </c:pt>
                <c:pt idx="213">
                  <c:v>11.2277</c:v>
                </c:pt>
                <c:pt idx="214">
                  <c:v>11.275700000000001</c:v>
                </c:pt>
                <c:pt idx="215">
                  <c:v>11.087199999999999</c:v>
                </c:pt>
                <c:pt idx="216">
                  <c:v>11.129300000000001</c:v>
                </c:pt>
                <c:pt idx="217">
                  <c:v>11.181699999999999</c:v>
                </c:pt>
                <c:pt idx="218">
                  <c:v>11.211</c:v>
                </c:pt>
                <c:pt idx="219">
                  <c:v>11.292400000000001</c:v>
                </c:pt>
                <c:pt idx="220">
                  <c:v>11.25</c:v>
                </c:pt>
                <c:pt idx="221">
                  <c:v>11.455</c:v>
                </c:pt>
                <c:pt idx="222">
                  <c:v>11.435</c:v>
                </c:pt>
                <c:pt idx="223">
                  <c:v>11.36</c:v>
                </c:pt>
                <c:pt idx="224">
                  <c:v>11.3139</c:v>
                </c:pt>
                <c:pt idx="225">
                  <c:v>11.1031</c:v>
                </c:pt>
                <c:pt idx="226">
                  <c:v>11.093500000000001</c:v>
                </c:pt>
                <c:pt idx="227">
                  <c:v>11.1516</c:v>
                </c:pt>
                <c:pt idx="228">
                  <c:v>11.0702</c:v>
                </c:pt>
                <c:pt idx="229">
                  <c:v>10.986499999999999</c:v>
                </c:pt>
                <c:pt idx="230">
                  <c:v>10.869899999999999</c:v>
                </c:pt>
                <c:pt idx="231">
                  <c:v>10.958299999999999</c:v>
                </c:pt>
                <c:pt idx="232">
                  <c:v>10.966699999999999</c:v>
                </c:pt>
                <c:pt idx="233">
                  <c:v>10.8911</c:v>
                </c:pt>
                <c:pt idx="234">
                  <c:v>11.037100000000001</c:v>
                </c:pt>
                <c:pt idx="235">
                  <c:v>10.9026</c:v>
                </c:pt>
                <c:pt idx="236">
                  <c:v>10.912599999999999</c:v>
                </c:pt>
                <c:pt idx="237">
                  <c:v>10.925000000000001</c:v>
                </c:pt>
                <c:pt idx="238">
                  <c:v>10.9902</c:v>
                </c:pt>
                <c:pt idx="239">
                  <c:v>11.046099999999999</c:v>
                </c:pt>
                <c:pt idx="240">
                  <c:v>11.0969</c:v>
                </c:pt>
                <c:pt idx="241">
                  <c:v>11.0069</c:v>
                </c:pt>
                <c:pt idx="242">
                  <c:v>10.981999999999999</c:v>
                </c:pt>
                <c:pt idx="243">
                  <c:v>10.975</c:v>
                </c:pt>
                <c:pt idx="244">
                  <c:v>11.042899999999999</c:v>
                </c:pt>
                <c:pt idx="245">
                  <c:v>11.042899999999999</c:v>
                </c:pt>
                <c:pt idx="246">
                  <c:v>11.101599999999999</c:v>
                </c:pt>
                <c:pt idx="247">
                  <c:v>11.142300000000001</c:v>
                </c:pt>
                <c:pt idx="248">
                  <c:v>11.2128</c:v>
                </c:pt>
                <c:pt idx="249">
                  <c:v>11.2331</c:v>
                </c:pt>
                <c:pt idx="250">
                  <c:v>11.2331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26-41FD-8E2A-75A86C9D2583}"/>
            </c:ext>
          </c:extLst>
        </c:ser>
        <c:ser>
          <c:idx val="2"/>
          <c:order val="2"/>
          <c:tx>
            <c:strRef>
              <c:f>'LTN 2021'!$M$1</c:f>
              <c:strCache>
                <c:ptCount val="1"/>
                <c:pt idx="0">
                  <c:v>Tx 07/23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2021'!$B$3:$B$737</c:f>
              <c:numCache>
                <c:formatCode>m/d/yyyy</c:formatCode>
                <c:ptCount val="735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44263</c:v>
                </c:pt>
                <c:pt idx="44">
                  <c:v>44264</c:v>
                </c:pt>
                <c:pt idx="45">
                  <c:v>44265</c:v>
                </c:pt>
                <c:pt idx="46">
                  <c:v>44266</c:v>
                </c:pt>
                <c:pt idx="47">
                  <c:v>44267</c:v>
                </c:pt>
                <c:pt idx="48">
                  <c:v>44270</c:v>
                </c:pt>
                <c:pt idx="49">
                  <c:v>44271</c:v>
                </c:pt>
                <c:pt idx="50">
                  <c:v>44272</c:v>
                </c:pt>
                <c:pt idx="51">
                  <c:v>44273</c:v>
                </c:pt>
                <c:pt idx="52">
                  <c:v>44274</c:v>
                </c:pt>
                <c:pt idx="53">
                  <c:v>44277</c:v>
                </c:pt>
                <c:pt idx="54">
                  <c:v>44278</c:v>
                </c:pt>
                <c:pt idx="55">
                  <c:v>44279</c:v>
                </c:pt>
                <c:pt idx="56">
                  <c:v>44280</c:v>
                </c:pt>
                <c:pt idx="57">
                  <c:v>44281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44291</c:v>
                </c:pt>
                <c:pt idx="63">
                  <c:v>44292</c:v>
                </c:pt>
                <c:pt idx="64">
                  <c:v>44293</c:v>
                </c:pt>
                <c:pt idx="65">
                  <c:v>44294</c:v>
                </c:pt>
                <c:pt idx="66">
                  <c:v>44295</c:v>
                </c:pt>
                <c:pt idx="67">
                  <c:v>44298</c:v>
                </c:pt>
                <c:pt idx="68">
                  <c:v>44299</c:v>
                </c:pt>
                <c:pt idx="69">
                  <c:v>44300</c:v>
                </c:pt>
                <c:pt idx="70">
                  <c:v>44301</c:v>
                </c:pt>
                <c:pt idx="71">
                  <c:v>44302</c:v>
                </c:pt>
                <c:pt idx="72">
                  <c:v>44305</c:v>
                </c:pt>
                <c:pt idx="73">
                  <c:v>44306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44329</c:v>
                </c:pt>
                <c:pt idx="90">
                  <c:v>44330</c:v>
                </c:pt>
                <c:pt idx="91">
                  <c:v>44333</c:v>
                </c:pt>
                <c:pt idx="92">
                  <c:v>44334</c:v>
                </c:pt>
                <c:pt idx="93">
                  <c:v>44335</c:v>
                </c:pt>
                <c:pt idx="94">
                  <c:v>44336</c:v>
                </c:pt>
                <c:pt idx="95">
                  <c:v>44337</c:v>
                </c:pt>
                <c:pt idx="96">
                  <c:v>44340</c:v>
                </c:pt>
                <c:pt idx="97">
                  <c:v>44341</c:v>
                </c:pt>
                <c:pt idx="98">
                  <c:v>44342</c:v>
                </c:pt>
                <c:pt idx="99">
                  <c:v>44343</c:v>
                </c:pt>
                <c:pt idx="100">
                  <c:v>44344</c:v>
                </c:pt>
                <c:pt idx="101">
                  <c:v>44347</c:v>
                </c:pt>
                <c:pt idx="102">
                  <c:v>44348</c:v>
                </c:pt>
                <c:pt idx="103">
                  <c:v>44349</c:v>
                </c:pt>
                <c:pt idx="104">
                  <c:v>44351</c:v>
                </c:pt>
                <c:pt idx="105">
                  <c:v>44354</c:v>
                </c:pt>
                <c:pt idx="106">
                  <c:v>44355</c:v>
                </c:pt>
                <c:pt idx="107">
                  <c:v>44356</c:v>
                </c:pt>
                <c:pt idx="108">
                  <c:v>44357</c:v>
                </c:pt>
                <c:pt idx="109">
                  <c:v>44358</c:v>
                </c:pt>
                <c:pt idx="110">
                  <c:v>44361</c:v>
                </c:pt>
                <c:pt idx="111">
                  <c:v>44362</c:v>
                </c:pt>
                <c:pt idx="112">
                  <c:v>44363</c:v>
                </c:pt>
                <c:pt idx="113">
                  <c:v>44364</c:v>
                </c:pt>
                <c:pt idx="114">
                  <c:v>44365</c:v>
                </c:pt>
                <c:pt idx="115">
                  <c:v>44368</c:v>
                </c:pt>
                <c:pt idx="116">
                  <c:v>44369</c:v>
                </c:pt>
                <c:pt idx="117">
                  <c:v>44370</c:v>
                </c:pt>
                <c:pt idx="118">
                  <c:v>44371</c:v>
                </c:pt>
                <c:pt idx="119">
                  <c:v>44372</c:v>
                </c:pt>
                <c:pt idx="120">
                  <c:v>44375</c:v>
                </c:pt>
                <c:pt idx="121">
                  <c:v>44376</c:v>
                </c:pt>
                <c:pt idx="122">
                  <c:v>44377</c:v>
                </c:pt>
                <c:pt idx="123">
                  <c:v>44378</c:v>
                </c:pt>
                <c:pt idx="124">
                  <c:v>44379</c:v>
                </c:pt>
                <c:pt idx="125">
                  <c:v>44382</c:v>
                </c:pt>
                <c:pt idx="126">
                  <c:v>44383</c:v>
                </c:pt>
                <c:pt idx="127">
                  <c:v>44384</c:v>
                </c:pt>
                <c:pt idx="128">
                  <c:v>44385</c:v>
                </c:pt>
                <c:pt idx="129">
                  <c:v>44386</c:v>
                </c:pt>
                <c:pt idx="130">
                  <c:v>44389</c:v>
                </c:pt>
                <c:pt idx="131">
                  <c:v>44390</c:v>
                </c:pt>
                <c:pt idx="132">
                  <c:v>44391</c:v>
                </c:pt>
                <c:pt idx="133">
                  <c:v>44392</c:v>
                </c:pt>
                <c:pt idx="134">
                  <c:v>44393</c:v>
                </c:pt>
                <c:pt idx="135">
                  <c:v>44396</c:v>
                </c:pt>
                <c:pt idx="136">
                  <c:v>44397</c:v>
                </c:pt>
                <c:pt idx="137">
                  <c:v>44398</c:v>
                </c:pt>
                <c:pt idx="138">
                  <c:v>44399</c:v>
                </c:pt>
                <c:pt idx="139">
                  <c:v>44400</c:v>
                </c:pt>
                <c:pt idx="140">
                  <c:v>44403</c:v>
                </c:pt>
                <c:pt idx="141">
                  <c:v>44404</c:v>
                </c:pt>
                <c:pt idx="142">
                  <c:v>44405</c:v>
                </c:pt>
                <c:pt idx="143">
                  <c:v>44406</c:v>
                </c:pt>
                <c:pt idx="144">
                  <c:v>44407</c:v>
                </c:pt>
                <c:pt idx="145">
                  <c:v>44410</c:v>
                </c:pt>
                <c:pt idx="146">
                  <c:v>44411</c:v>
                </c:pt>
                <c:pt idx="147">
                  <c:v>44412</c:v>
                </c:pt>
                <c:pt idx="148">
                  <c:v>44413</c:v>
                </c:pt>
                <c:pt idx="149">
                  <c:v>44414</c:v>
                </c:pt>
                <c:pt idx="150">
                  <c:v>44417</c:v>
                </c:pt>
                <c:pt idx="151">
                  <c:v>44418</c:v>
                </c:pt>
                <c:pt idx="152">
                  <c:v>44419</c:v>
                </c:pt>
                <c:pt idx="153">
                  <c:v>44420</c:v>
                </c:pt>
                <c:pt idx="154">
                  <c:v>44421</c:v>
                </c:pt>
                <c:pt idx="155">
                  <c:v>44424</c:v>
                </c:pt>
                <c:pt idx="156">
                  <c:v>44425</c:v>
                </c:pt>
                <c:pt idx="157">
                  <c:v>44426</c:v>
                </c:pt>
                <c:pt idx="158">
                  <c:v>44427</c:v>
                </c:pt>
                <c:pt idx="159">
                  <c:v>44428</c:v>
                </c:pt>
                <c:pt idx="160">
                  <c:v>44431</c:v>
                </c:pt>
                <c:pt idx="161">
                  <c:v>44432</c:v>
                </c:pt>
                <c:pt idx="162">
                  <c:v>44433</c:v>
                </c:pt>
                <c:pt idx="163">
                  <c:v>44434</c:v>
                </c:pt>
                <c:pt idx="164">
                  <c:v>44435</c:v>
                </c:pt>
                <c:pt idx="165">
                  <c:v>44438</c:v>
                </c:pt>
                <c:pt idx="166">
                  <c:v>44439</c:v>
                </c:pt>
                <c:pt idx="167">
                  <c:v>44440</c:v>
                </c:pt>
                <c:pt idx="168">
                  <c:v>44441</c:v>
                </c:pt>
                <c:pt idx="169">
                  <c:v>44442</c:v>
                </c:pt>
                <c:pt idx="170">
                  <c:v>44445</c:v>
                </c:pt>
                <c:pt idx="171">
                  <c:v>44447</c:v>
                </c:pt>
                <c:pt idx="172">
                  <c:v>44448</c:v>
                </c:pt>
                <c:pt idx="173">
                  <c:v>44449</c:v>
                </c:pt>
                <c:pt idx="174">
                  <c:v>44452</c:v>
                </c:pt>
                <c:pt idx="175">
                  <c:v>44453</c:v>
                </c:pt>
                <c:pt idx="176">
                  <c:v>44454</c:v>
                </c:pt>
                <c:pt idx="177">
                  <c:v>44455</c:v>
                </c:pt>
                <c:pt idx="178">
                  <c:v>44456</c:v>
                </c:pt>
                <c:pt idx="179">
                  <c:v>44459</c:v>
                </c:pt>
                <c:pt idx="180">
                  <c:v>44460</c:v>
                </c:pt>
                <c:pt idx="181">
                  <c:v>44461</c:v>
                </c:pt>
                <c:pt idx="182">
                  <c:v>44462</c:v>
                </c:pt>
                <c:pt idx="183">
                  <c:v>44463</c:v>
                </c:pt>
                <c:pt idx="184">
                  <c:v>44466</c:v>
                </c:pt>
                <c:pt idx="185">
                  <c:v>44467</c:v>
                </c:pt>
                <c:pt idx="186">
                  <c:v>44468</c:v>
                </c:pt>
                <c:pt idx="187">
                  <c:v>44469</c:v>
                </c:pt>
                <c:pt idx="188">
                  <c:v>44470</c:v>
                </c:pt>
                <c:pt idx="189">
                  <c:v>44473</c:v>
                </c:pt>
                <c:pt idx="190">
                  <c:v>44474</c:v>
                </c:pt>
                <c:pt idx="191">
                  <c:v>44475</c:v>
                </c:pt>
                <c:pt idx="192">
                  <c:v>44476</c:v>
                </c:pt>
                <c:pt idx="193">
                  <c:v>44477</c:v>
                </c:pt>
                <c:pt idx="194">
                  <c:v>44480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44487</c:v>
                </c:pt>
                <c:pt idx="199">
                  <c:v>44488</c:v>
                </c:pt>
                <c:pt idx="200">
                  <c:v>44489</c:v>
                </c:pt>
                <c:pt idx="201">
                  <c:v>44490</c:v>
                </c:pt>
                <c:pt idx="202">
                  <c:v>44491</c:v>
                </c:pt>
                <c:pt idx="203">
                  <c:v>44494</c:v>
                </c:pt>
                <c:pt idx="204">
                  <c:v>44495</c:v>
                </c:pt>
                <c:pt idx="205">
                  <c:v>44496</c:v>
                </c:pt>
                <c:pt idx="206">
                  <c:v>44497</c:v>
                </c:pt>
                <c:pt idx="207">
                  <c:v>44498</c:v>
                </c:pt>
                <c:pt idx="208">
                  <c:v>44501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44516</c:v>
                </c:pt>
                <c:pt idx="218">
                  <c:v>44517</c:v>
                </c:pt>
                <c:pt idx="219">
                  <c:v>44518</c:v>
                </c:pt>
                <c:pt idx="220">
                  <c:v>44519</c:v>
                </c:pt>
                <c:pt idx="221">
                  <c:v>44522</c:v>
                </c:pt>
                <c:pt idx="222">
                  <c:v>44523</c:v>
                </c:pt>
                <c:pt idx="223">
                  <c:v>44524</c:v>
                </c:pt>
                <c:pt idx="224">
                  <c:v>44525</c:v>
                </c:pt>
                <c:pt idx="225">
                  <c:v>44526</c:v>
                </c:pt>
                <c:pt idx="226">
                  <c:v>44529</c:v>
                </c:pt>
                <c:pt idx="227">
                  <c:v>44530</c:v>
                </c:pt>
                <c:pt idx="228">
                  <c:v>44531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44546</c:v>
                </c:pt>
                <c:pt idx="240">
                  <c:v>44547</c:v>
                </c:pt>
                <c:pt idx="241">
                  <c:v>44550</c:v>
                </c:pt>
                <c:pt idx="242">
                  <c:v>44551</c:v>
                </c:pt>
                <c:pt idx="243">
                  <c:v>44552</c:v>
                </c:pt>
                <c:pt idx="244">
                  <c:v>44553</c:v>
                </c:pt>
                <c:pt idx="245">
                  <c:v>44554</c:v>
                </c:pt>
                <c:pt idx="246">
                  <c:v>44557</c:v>
                </c:pt>
                <c:pt idx="247">
                  <c:v>44558</c:v>
                </c:pt>
                <c:pt idx="248">
                  <c:v>44559</c:v>
                </c:pt>
                <c:pt idx="249">
                  <c:v>44560</c:v>
                </c:pt>
                <c:pt idx="250">
                  <c:v>44561</c:v>
                </c:pt>
              </c:numCache>
            </c:numRef>
          </c:cat>
          <c:val>
            <c:numRef>
              <c:f>'LTN 2021'!$M$3:$M$737</c:f>
              <c:numCache>
                <c:formatCode>#,##0.0000</c:formatCode>
                <c:ptCount val="735"/>
                <c:pt idx="0">
                  <c:v>4.9480000000000004</c:v>
                </c:pt>
                <c:pt idx="1">
                  <c:v>5.0603999999999996</c:v>
                </c:pt>
                <c:pt idx="2">
                  <c:v>5.17</c:v>
                </c:pt>
                <c:pt idx="3">
                  <c:v>5.3951000000000002</c:v>
                </c:pt>
                <c:pt idx="4">
                  <c:v>5.4555999999999996</c:v>
                </c:pt>
                <c:pt idx="5">
                  <c:v>5.6978999999999997</c:v>
                </c:pt>
                <c:pt idx="6">
                  <c:v>5.6043000000000003</c:v>
                </c:pt>
                <c:pt idx="7">
                  <c:v>5.8360000000000003</c:v>
                </c:pt>
                <c:pt idx="8">
                  <c:v>5.7542999999999997</c:v>
                </c:pt>
                <c:pt idx="9">
                  <c:v>5.82</c:v>
                </c:pt>
                <c:pt idx="10">
                  <c:v>5.7641999999999998</c:v>
                </c:pt>
                <c:pt idx="11">
                  <c:v>5.7721</c:v>
                </c:pt>
                <c:pt idx="12">
                  <c:v>5.7484000000000002</c:v>
                </c:pt>
                <c:pt idx="13">
                  <c:v>5.9118000000000004</c:v>
                </c:pt>
                <c:pt idx="14">
                  <c:v>6.0007999999999999</c:v>
                </c:pt>
                <c:pt idx="15">
                  <c:v>6.0007999999999999</c:v>
                </c:pt>
                <c:pt idx="16">
                  <c:v>5.8644999999999996</c:v>
                </c:pt>
                <c:pt idx="17">
                  <c:v>5.8513999999999999</c:v>
                </c:pt>
                <c:pt idx="18">
                  <c:v>5.72</c:v>
                </c:pt>
                <c:pt idx="19">
                  <c:v>5.6111000000000004</c:v>
                </c:pt>
                <c:pt idx="20">
                  <c:v>5.6538000000000004</c:v>
                </c:pt>
                <c:pt idx="21">
                  <c:v>5.5686999999999998</c:v>
                </c:pt>
                <c:pt idx="22">
                  <c:v>5.5396999999999998</c:v>
                </c:pt>
                <c:pt idx="23">
                  <c:v>5.6515000000000004</c:v>
                </c:pt>
                <c:pt idx="24">
                  <c:v>5.7519</c:v>
                </c:pt>
                <c:pt idx="25">
                  <c:v>5.7225000000000001</c:v>
                </c:pt>
                <c:pt idx="26">
                  <c:v>5.7950999999999997</c:v>
                </c:pt>
                <c:pt idx="27">
                  <c:v>5.6879999999999997</c:v>
                </c:pt>
                <c:pt idx="28">
                  <c:v>5.7034000000000002</c:v>
                </c:pt>
                <c:pt idx="29">
                  <c:v>5.7953999999999999</c:v>
                </c:pt>
                <c:pt idx="30">
                  <c:v>5.9149000000000003</c:v>
                </c:pt>
                <c:pt idx="31">
                  <c:v>5.9077999999999999</c:v>
                </c:pt>
                <c:pt idx="32">
                  <c:v>6.0067000000000004</c:v>
                </c:pt>
                <c:pt idx="33">
                  <c:v>6.2016</c:v>
                </c:pt>
                <c:pt idx="34">
                  <c:v>6.0716999999999999</c:v>
                </c:pt>
                <c:pt idx="35">
                  <c:v>6.2336999999999998</c:v>
                </c:pt>
                <c:pt idx="36">
                  <c:v>6.3733000000000004</c:v>
                </c:pt>
                <c:pt idx="37">
                  <c:v>6.524</c:v>
                </c:pt>
                <c:pt idx="38">
                  <c:v>6.6551999999999998</c:v>
                </c:pt>
                <c:pt idx="39">
                  <c:v>6.7512999999999996</c:v>
                </c:pt>
                <c:pt idx="40">
                  <c:v>6.9081999999999999</c:v>
                </c:pt>
                <c:pt idx="41">
                  <c:v>6.51</c:v>
                </c:pt>
                <c:pt idx="42">
                  <c:v>6.33</c:v>
                </c:pt>
                <c:pt idx="43">
                  <c:v>6.66</c:v>
                </c:pt>
                <c:pt idx="44">
                  <c:v>6.7563000000000004</c:v>
                </c:pt>
                <c:pt idx="45">
                  <c:v>6.806</c:v>
                </c:pt>
                <c:pt idx="46">
                  <c:v>6.8169000000000004</c:v>
                </c:pt>
                <c:pt idx="47">
                  <c:v>6.9252000000000002</c:v>
                </c:pt>
                <c:pt idx="48">
                  <c:v>6.9766000000000004</c:v>
                </c:pt>
                <c:pt idx="49">
                  <c:v>6.8930999999999996</c:v>
                </c:pt>
                <c:pt idx="50">
                  <c:v>6.9090999999999996</c:v>
                </c:pt>
                <c:pt idx="51">
                  <c:v>6.9734999999999996</c:v>
                </c:pt>
                <c:pt idx="52">
                  <c:v>7.0534999999999997</c:v>
                </c:pt>
                <c:pt idx="53">
                  <c:v>7.1708999999999996</c:v>
                </c:pt>
                <c:pt idx="54">
                  <c:v>7.3360000000000003</c:v>
                </c:pt>
                <c:pt idx="55">
                  <c:v>7.48</c:v>
                </c:pt>
                <c:pt idx="56">
                  <c:v>7.4</c:v>
                </c:pt>
                <c:pt idx="57">
                  <c:v>7.4249999999999998</c:v>
                </c:pt>
                <c:pt idx="58">
                  <c:v>7.56</c:v>
                </c:pt>
                <c:pt idx="59">
                  <c:v>7.34</c:v>
                </c:pt>
                <c:pt idx="60">
                  <c:v>7.2938000000000001</c:v>
                </c:pt>
                <c:pt idx="61">
                  <c:v>7.4035000000000002</c:v>
                </c:pt>
                <c:pt idx="62">
                  <c:v>7.3894000000000002</c:v>
                </c:pt>
                <c:pt idx="63">
                  <c:v>7.4730999999999996</c:v>
                </c:pt>
                <c:pt idx="64">
                  <c:v>7.585</c:v>
                </c:pt>
                <c:pt idx="65">
                  <c:v>7.3310000000000004</c:v>
                </c:pt>
                <c:pt idx="66">
                  <c:v>7.47</c:v>
                </c:pt>
                <c:pt idx="67">
                  <c:v>7.47</c:v>
                </c:pt>
                <c:pt idx="68">
                  <c:v>7.6227999999999998</c:v>
                </c:pt>
                <c:pt idx="69">
                  <c:v>7.4823000000000004</c:v>
                </c:pt>
                <c:pt idx="70">
                  <c:v>7.3596000000000004</c:v>
                </c:pt>
                <c:pt idx="71">
                  <c:v>7.1763000000000003</c:v>
                </c:pt>
                <c:pt idx="72">
                  <c:v>7.1151999999999997</c:v>
                </c:pt>
                <c:pt idx="73">
                  <c:v>7.2579000000000002</c:v>
                </c:pt>
                <c:pt idx="74">
                  <c:v>7.0660999999999996</c:v>
                </c:pt>
                <c:pt idx="75">
                  <c:v>7.0049999999999999</c:v>
                </c:pt>
                <c:pt idx="76">
                  <c:v>6.9950000000000001</c:v>
                </c:pt>
                <c:pt idx="77">
                  <c:v>7.069</c:v>
                </c:pt>
                <c:pt idx="78">
                  <c:v>7.0186999999999999</c:v>
                </c:pt>
                <c:pt idx="79">
                  <c:v>7.0162000000000004</c:v>
                </c:pt>
                <c:pt idx="80">
                  <c:v>7.1109</c:v>
                </c:pt>
                <c:pt idx="81">
                  <c:v>7.2522000000000002</c:v>
                </c:pt>
                <c:pt idx="82">
                  <c:v>7.4</c:v>
                </c:pt>
                <c:pt idx="83">
                  <c:v>7.34</c:v>
                </c:pt>
                <c:pt idx="84">
                  <c:v>7.4002999999999997</c:v>
                </c:pt>
                <c:pt idx="85">
                  <c:v>7.4705000000000004</c:v>
                </c:pt>
                <c:pt idx="86">
                  <c:v>7.4958999999999998</c:v>
                </c:pt>
                <c:pt idx="87">
                  <c:v>7.37</c:v>
                </c:pt>
                <c:pt idx="88">
                  <c:v>7.6</c:v>
                </c:pt>
                <c:pt idx="89">
                  <c:v>7.5549999999999997</c:v>
                </c:pt>
                <c:pt idx="90">
                  <c:v>7.625</c:v>
                </c:pt>
                <c:pt idx="91">
                  <c:v>7.57</c:v>
                </c:pt>
                <c:pt idx="92">
                  <c:v>7.6550000000000002</c:v>
                </c:pt>
                <c:pt idx="93">
                  <c:v>7.7012</c:v>
                </c:pt>
                <c:pt idx="94">
                  <c:v>7.6007999999999996</c:v>
                </c:pt>
                <c:pt idx="95">
                  <c:v>7.5808999999999997</c:v>
                </c:pt>
                <c:pt idx="96">
                  <c:v>7.6349</c:v>
                </c:pt>
                <c:pt idx="97">
                  <c:v>7.54</c:v>
                </c:pt>
                <c:pt idx="98">
                  <c:v>7.46</c:v>
                </c:pt>
                <c:pt idx="99">
                  <c:v>7.35</c:v>
                </c:pt>
                <c:pt idx="100">
                  <c:v>7.3009000000000004</c:v>
                </c:pt>
                <c:pt idx="101">
                  <c:v>7.4062000000000001</c:v>
                </c:pt>
                <c:pt idx="102">
                  <c:v>7.4778000000000002</c:v>
                </c:pt>
                <c:pt idx="103">
                  <c:v>7.4130000000000003</c:v>
                </c:pt>
                <c:pt idx="104">
                  <c:v>7.3139000000000003</c:v>
                </c:pt>
                <c:pt idx="105">
                  <c:v>7.4092000000000002</c:v>
                </c:pt>
                <c:pt idx="106">
                  <c:v>7.3949999999999996</c:v>
                </c:pt>
                <c:pt idx="107">
                  <c:v>7.4631999999999996</c:v>
                </c:pt>
                <c:pt idx="108">
                  <c:v>7.5648999999999997</c:v>
                </c:pt>
                <c:pt idx="109">
                  <c:v>7.65</c:v>
                </c:pt>
                <c:pt idx="110">
                  <c:v>7.6432000000000002</c:v>
                </c:pt>
                <c:pt idx="111">
                  <c:v>7.6375000000000002</c:v>
                </c:pt>
                <c:pt idx="112">
                  <c:v>7.6692</c:v>
                </c:pt>
                <c:pt idx="113">
                  <c:v>7.7762000000000002</c:v>
                </c:pt>
                <c:pt idx="114">
                  <c:v>7.9100999999999999</c:v>
                </c:pt>
                <c:pt idx="115">
                  <c:v>7.7672999999999996</c:v>
                </c:pt>
                <c:pt idx="116">
                  <c:v>7.89</c:v>
                </c:pt>
                <c:pt idx="117">
                  <c:v>7.8986999999999998</c:v>
                </c:pt>
                <c:pt idx="118">
                  <c:v>7.8185000000000002</c:v>
                </c:pt>
                <c:pt idx="119">
                  <c:v>7.7850999999999999</c:v>
                </c:pt>
                <c:pt idx="120">
                  <c:v>7.6009000000000002</c:v>
                </c:pt>
                <c:pt idx="121">
                  <c:v>7.5617000000000001</c:v>
                </c:pt>
                <c:pt idx="122">
                  <c:v>7.6816000000000004</c:v>
                </c:pt>
                <c:pt idx="123">
                  <c:v>7.7632000000000003</c:v>
                </c:pt>
                <c:pt idx="124">
                  <c:v>7.7167000000000003</c:v>
                </c:pt>
                <c:pt idx="125">
                  <c:v>7.8118999999999996</c:v>
                </c:pt>
                <c:pt idx="126">
                  <c:v>7.9219999999999997</c:v>
                </c:pt>
                <c:pt idx="127">
                  <c:v>7.8472999999999997</c:v>
                </c:pt>
                <c:pt idx="128">
                  <c:v>7.9161000000000001</c:v>
                </c:pt>
                <c:pt idx="129">
                  <c:v>7.9161000000000001</c:v>
                </c:pt>
                <c:pt idx="130">
                  <c:v>7.9763000000000002</c:v>
                </c:pt>
                <c:pt idx="131">
                  <c:v>8.06</c:v>
                </c:pt>
                <c:pt idx="132">
                  <c:v>7.9185999999999996</c:v>
                </c:pt>
                <c:pt idx="133">
                  <c:v>7.94</c:v>
                </c:pt>
                <c:pt idx="134">
                  <c:v>7.8650000000000002</c:v>
                </c:pt>
                <c:pt idx="135">
                  <c:v>7.8212000000000002</c:v>
                </c:pt>
                <c:pt idx="136">
                  <c:v>7.7373000000000003</c:v>
                </c:pt>
                <c:pt idx="137">
                  <c:v>7.74</c:v>
                </c:pt>
                <c:pt idx="138">
                  <c:v>7.7691999999999997</c:v>
                </c:pt>
                <c:pt idx="139">
                  <c:v>8</c:v>
                </c:pt>
                <c:pt idx="140">
                  <c:v>8.1</c:v>
                </c:pt>
                <c:pt idx="141">
                  <c:v>8.1670999999999996</c:v>
                </c:pt>
                <c:pt idx="142">
                  <c:v>8.2062000000000008</c:v>
                </c:pt>
                <c:pt idx="143">
                  <c:v>8.0970999999999993</c:v>
                </c:pt>
                <c:pt idx="144">
                  <c:v>8.3650000000000002</c:v>
                </c:pt>
                <c:pt idx="145">
                  <c:v>8.4049999999999994</c:v>
                </c:pt>
                <c:pt idx="146">
                  <c:v>8.4679000000000002</c:v>
                </c:pt>
                <c:pt idx="147">
                  <c:v>8.4527000000000001</c:v>
                </c:pt>
                <c:pt idx="148">
                  <c:v>8.7550000000000008</c:v>
                </c:pt>
                <c:pt idx="149">
                  <c:v>8.7141000000000002</c:v>
                </c:pt>
                <c:pt idx="150">
                  <c:v>8.7805</c:v>
                </c:pt>
                <c:pt idx="151">
                  <c:v>8.6445000000000007</c:v>
                </c:pt>
                <c:pt idx="152">
                  <c:v>8.6692</c:v>
                </c:pt>
                <c:pt idx="153">
                  <c:v>8.8045000000000009</c:v>
                </c:pt>
                <c:pt idx="154">
                  <c:v>8.92</c:v>
                </c:pt>
                <c:pt idx="155">
                  <c:v>8.9659999999999993</c:v>
                </c:pt>
                <c:pt idx="156">
                  <c:v>8.9700000000000006</c:v>
                </c:pt>
                <c:pt idx="157">
                  <c:v>9.1509999999999998</c:v>
                </c:pt>
                <c:pt idx="158">
                  <c:v>9.1244999999999994</c:v>
                </c:pt>
                <c:pt idx="159">
                  <c:v>8.9797999999999991</c:v>
                </c:pt>
                <c:pt idx="160">
                  <c:v>9.1064000000000007</c:v>
                </c:pt>
                <c:pt idx="161">
                  <c:v>9.0106999999999999</c:v>
                </c:pt>
                <c:pt idx="162">
                  <c:v>8.9838000000000005</c:v>
                </c:pt>
                <c:pt idx="163">
                  <c:v>8.9992000000000001</c:v>
                </c:pt>
                <c:pt idx="164">
                  <c:v>8.9420999999999999</c:v>
                </c:pt>
                <c:pt idx="165">
                  <c:v>8.9145000000000003</c:v>
                </c:pt>
                <c:pt idx="166">
                  <c:v>9.0350000000000001</c:v>
                </c:pt>
                <c:pt idx="167">
                  <c:v>9.0850000000000009</c:v>
                </c:pt>
                <c:pt idx="168">
                  <c:v>9.2461000000000002</c:v>
                </c:pt>
                <c:pt idx="169">
                  <c:v>9.2586999999999993</c:v>
                </c:pt>
                <c:pt idx="170">
                  <c:v>9.2136999999999993</c:v>
                </c:pt>
                <c:pt idx="171">
                  <c:v>9.3966999999999992</c:v>
                </c:pt>
                <c:pt idx="172">
                  <c:v>9.7761999999999993</c:v>
                </c:pt>
                <c:pt idx="173">
                  <c:v>9.6867999999999999</c:v>
                </c:pt>
                <c:pt idx="174">
                  <c:v>9.6675000000000004</c:v>
                </c:pt>
                <c:pt idx="175">
                  <c:v>9.4450000000000003</c:v>
                </c:pt>
                <c:pt idx="176">
                  <c:v>9.5195000000000007</c:v>
                </c:pt>
                <c:pt idx="177">
                  <c:v>9.5694999999999997</c:v>
                </c:pt>
                <c:pt idx="178">
                  <c:v>9.6407000000000007</c:v>
                </c:pt>
                <c:pt idx="179">
                  <c:v>9.5749999999999993</c:v>
                </c:pt>
                <c:pt idx="180">
                  <c:v>9.3689999999999998</c:v>
                </c:pt>
                <c:pt idx="181">
                  <c:v>9.3460999999999999</c:v>
                </c:pt>
                <c:pt idx="182">
                  <c:v>9.4594000000000005</c:v>
                </c:pt>
                <c:pt idx="183">
                  <c:v>9.5160999999999998</c:v>
                </c:pt>
                <c:pt idx="184">
                  <c:v>9.5904000000000007</c:v>
                </c:pt>
                <c:pt idx="185">
                  <c:v>9.6999999999999993</c:v>
                </c:pt>
                <c:pt idx="186">
                  <c:v>9.6357999999999997</c:v>
                </c:pt>
                <c:pt idx="187">
                  <c:v>9.7205999999999992</c:v>
                </c:pt>
                <c:pt idx="188">
                  <c:v>9.6222999999999992</c:v>
                </c:pt>
                <c:pt idx="189">
                  <c:v>9.69</c:v>
                </c:pt>
                <c:pt idx="190">
                  <c:v>9.7304999999999993</c:v>
                </c:pt>
                <c:pt idx="191">
                  <c:v>9.5393000000000008</c:v>
                </c:pt>
                <c:pt idx="192">
                  <c:v>9.6999999999999993</c:v>
                </c:pt>
                <c:pt idx="193">
                  <c:v>9.4984000000000002</c:v>
                </c:pt>
                <c:pt idx="194">
                  <c:v>9.5513999999999992</c:v>
                </c:pt>
                <c:pt idx="195">
                  <c:v>9.5302000000000007</c:v>
                </c:pt>
                <c:pt idx="196">
                  <c:v>9.6300000000000008</c:v>
                </c:pt>
                <c:pt idx="197">
                  <c:v>9.7490000000000006</c:v>
                </c:pt>
                <c:pt idx="198">
                  <c:v>9.8413000000000004</c:v>
                </c:pt>
                <c:pt idx="199">
                  <c:v>10.379</c:v>
                </c:pt>
                <c:pt idx="200">
                  <c:v>10.414400000000001</c:v>
                </c:pt>
                <c:pt idx="201">
                  <c:v>10.966699999999999</c:v>
                </c:pt>
                <c:pt idx="202">
                  <c:v>11.2563</c:v>
                </c:pt>
                <c:pt idx="203">
                  <c:v>11.5342</c:v>
                </c:pt>
                <c:pt idx="204">
                  <c:v>11.911199999999999</c:v>
                </c:pt>
                <c:pt idx="205">
                  <c:v>11.8369</c:v>
                </c:pt>
                <c:pt idx="206">
                  <c:v>12.6479</c:v>
                </c:pt>
                <c:pt idx="207">
                  <c:v>12.3454</c:v>
                </c:pt>
                <c:pt idx="208">
                  <c:v>12.523</c:v>
                </c:pt>
                <c:pt idx="209">
                  <c:v>12.265000000000001</c:v>
                </c:pt>
                <c:pt idx="210">
                  <c:v>12.2858</c:v>
                </c:pt>
                <c:pt idx="211">
                  <c:v>12.2509</c:v>
                </c:pt>
                <c:pt idx="212">
                  <c:v>12.3741</c:v>
                </c:pt>
                <c:pt idx="213">
                  <c:v>12.2583</c:v>
                </c:pt>
                <c:pt idx="214">
                  <c:v>12.314399999999999</c:v>
                </c:pt>
                <c:pt idx="215">
                  <c:v>12.105</c:v>
                </c:pt>
                <c:pt idx="216">
                  <c:v>12.1038</c:v>
                </c:pt>
                <c:pt idx="217">
                  <c:v>12.135</c:v>
                </c:pt>
                <c:pt idx="218">
                  <c:v>12.2364</c:v>
                </c:pt>
                <c:pt idx="219">
                  <c:v>12.37</c:v>
                </c:pt>
                <c:pt idx="220">
                  <c:v>12.220499999999999</c:v>
                </c:pt>
                <c:pt idx="221">
                  <c:v>12.4994</c:v>
                </c:pt>
                <c:pt idx="222">
                  <c:v>12.37</c:v>
                </c:pt>
                <c:pt idx="223">
                  <c:v>12.244199999999999</c:v>
                </c:pt>
                <c:pt idx="224">
                  <c:v>12.231299999999999</c:v>
                </c:pt>
                <c:pt idx="225">
                  <c:v>12.041600000000001</c:v>
                </c:pt>
                <c:pt idx="226">
                  <c:v>12.03</c:v>
                </c:pt>
                <c:pt idx="227">
                  <c:v>11.976599999999999</c:v>
                </c:pt>
                <c:pt idx="228">
                  <c:v>11.9367</c:v>
                </c:pt>
                <c:pt idx="229">
                  <c:v>11.7</c:v>
                </c:pt>
                <c:pt idx="230">
                  <c:v>11.3758</c:v>
                </c:pt>
                <c:pt idx="231">
                  <c:v>11.4099</c:v>
                </c:pt>
                <c:pt idx="232">
                  <c:v>11.4716</c:v>
                </c:pt>
                <c:pt idx="233">
                  <c:v>11.333600000000001</c:v>
                </c:pt>
                <c:pt idx="234">
                  <c:v>11.535</c:v>
                </c:pt>
                <c:pt idx="235">
                  <c:v>11.3139</c:v>
                </c:pt>
                <c:pt idx="236">
                  <c:v>11.393599999999999</c:v>
                </c:pt>
                <c:pt idx="237">
                  <c:v>11.3467</c:v>
                </c:pt>
                <c:pt idx="238">
                  <c:v>11.4384</c:v>
                </c:pt>
                <c:pt idx="239">
                  <c:v>11.583600000000001</c:v>
                </c:pt>
                <c:pt idx="240">
                  <c:v>11.6874</c:v>
                </c:pt>
                <c:pt idx="241">
                  <c:v>11.4091</c:v>
                </c:pt>
                <c:pt idx="242">
                  <c:v>11.259399999999999</c:v>
                </c:pt>
                <c:pt idx="243">
                  <c:v>11.2582</c:v>
                </c:pt>
                <c:pt idx="244">
                  <c:v>11.475899999999999</c:v>
                </c:pt>
                <c:pt idx="245">
                  <c:v>11.475899999999999</c:v>
                </c:pt>
                <c:pt idx="246">
                  <c:v>11.52</c:v>
                </c:pt>
                <c:pt idx="247">
                  <c:v>11.533300000000001</c:v>
                </c:pt>
                <c:pt idx="248">
                  <c:v>11.666600000000001</c:v>
                </c:pt>
                <c:pt idx="249">
                  <c:v>11.59</c:v>
                </c:pt>
                <c:pt idx="250">
                  <c:v>11.59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26-41FD-8E2A-75A86C9D2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03368"/>
        <c:axId val="1306700416"/>
        <c:extLst>
          <c:ext xmlns:c15="http://schemas.microsoft.com/office/drawing/2012/chart" uri="{02D57815-91ED-43cb-92C2-25804820EDAC}">
            <c15:filteredLineSeries>
              <c15:ser>
                <c:idx val="6"/>
                <c:order val="3"/>
                <c:tx>
                  <c:strRef>
                    <c:extLst>
                      <c:ext uri="{02D57815-91ED-43cb-92C2-25804820EDAC}">
                        <c15:formulaRef>
                          <c15:sqref>'LTN 2021'!$R$2</c15:sqref>
                        </c15:formulaRef>
                      </c:ext>
                    </c:extLst>
                    <c:strCache>
                      <c:ptCount val="1"/>
                      <c:pt idx="0">
                        <c:v>Tx CDI</c:v>
                      </c:pt>
                    </c:strCache>
                  </c:strRef>
                </c:tx>
                <c:spPr>
                  <a:ln w="28575" cap="rnd">
                    <a:solidFill>
                      <a:schemeClr val="bg2">
                        <a:lumMod val="25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'LTN 2021'!$B$3:$B$737</c15:sqref>
                        </c15:formulaRef>
                      </c:ext>
                    </c:extLst>
                    <c:numCache>
                      <c:formatCode>m/d/yyyy</c:formatCode>
                      <c:ptCount val="735"/>
                      <c:pt idx="0">
                        <c:v>44200</c:v>
                      </c:pt>
                      <c:pt idx="1">
                        <c:v>44201</c:v>
                      </c:pt>
                      <c:pt idx="2">
                        <c:v>44202</c:v>
                      </c:pt>
                      <c:pt idx="3">
                        <c:v>44203</c:v>
                      </c:pt>
                      <c:pt idx="4">
                        <c:v>44204</c:v>
                      </c:pt>
                      <c:pt idx="5">
                        <c:v>44207</c:v>
                      </c:pt>
                      <c:pt idx="6">
                        <c:v>44208</c:v>
                      </c:pt>
                      <c:pt idx="7">
                        <c:v>44209</c:v>
                      </c:pt>
                      <c:pt idx="8">
                        <c:v>44210</c:v>
                      </c:pt>
                      <c:pt idx="9">
                        <c:v>44211</c:v>
                      </c:pt>
                      <c:pt idx="10">
                        <c:v>44214</c:v>
                      </c:pt>
                      <c:pt idx="11">
                        <c:v>44215</c:v>
                      </c:pt>
                      <c:pt idx="12">
                        <c:v>44216</c:v>
                      </c:pt>
                      <c:pt idx="13">
                        <c:v>44217</c:v>
                      </c:pt>
                      <c:pt idx="14">
                        <c:v>44218</c:v>
                      </c:pt>
                      <c:pt idx="15">
                        <c:v>44221</c:v>
                      </c:pt>
                      <c:pt idx="16">
                        <c:v>44222</c:v>
                      </c:pt>
                      <c:pt idx="17">
                        <c:v>44223</c:v>
                      </c:pt>
                      <c:pt idx="18">
                        <c:v>44224</c:v>
                      </c:pt>
                      <c:pt idx="19">
                        <c:v>44225</c:v>
                      </c:pt>
                      <c:pt idx="20">
                        <c:v>44228</c:v>
                      </c:pt>
                      <c:pt idx="21">
                        <c:v>44229</c:v>
                      </c:pt>
                      <c:pt idx="22">
                        <c:v>44230</c:v>
                      </c:pt>
                      <c:pt idx="23">
                        <c:v>44231</c:v>
                      </c:pt>
                      <c:pt idx="24">
                        <c:v>44232</c:v>
                      </c:pt>
                      <c:pt idx="25">
                        <c:v>44235</c:v>
                      </c:pt>
                      <c:pt idx="26">
                        <c:v>44236</c:v>
                      </c:pt>
                      <c:pt idx="27">
                        <c:v>44237</c:v>
                      </c:pt>
                      <c:pt idx="28">
                        <c:v>44238</c:v>
                      </c:pt>
                      <c:pt idx="29">
                        <c:v>44239</c:v>
                      </c:pt>
                      <c:pt idx="30">
                        <c:v>44244</c:v>
                      </c:pt>
                      <c:pt idx="31">
                        <c:v>44245</c:v>
                      </c:pt>
                      <c:pt idx="32">
                        <c:v>44246</c:v>
                      </c:pt>
                      <c:pt idx="33">
                        <c:v>44249</c:v>
                      </c:pt>
                      <c:pt idx="34">
                        <c:v>44250</c:v>
                      </c:pt>
                      <c:pt idx="35">
                        <c:v>44251</c:v>
                      </c:pt>
                      <c:pt idx="36">
                        <c:v>44252</c:v>
                      </c:pt>
                      <c:pt idx="37">
                        <c:v>44253</c:v>
                      </c:pt>
                      <c:pt idx="38">
                        <c:v>44256</c:v>
                      </c:pt>
                      <c:pt idx="39">
                        <c:v>44257</c:v>
                      </c:pt>
                      <c:pt idx="40">
                        <c:v>44258</c:v>
                      </c:pt>
                      <c:pt idx="41">
                        <c:v>44259</c:v>
                      </c:pt>
                      <c:pt idx="42">
                        <c:v>44260</c:v>
                      </c:pt>
                      <c:pt idx="43">
                        <c:v>44263</c:v>
                      </c:pt>
                      <c:pt idx="44">
                        <c:v>44264</c:v>
                      </c:pt>
                      <c:pt idx="45">
                        <c:v>44265</c:v>
                      </c:pt>
                      <c:pt idx="46">
                        <c:v>44266</c:v>
                      </c:pt>
                      <c:pt idx="47">
                        <c:v>44267</c:v>
                      </c:pt>
                      <c:pt idx="48">
                        <c:v>44270</c:v>
                      </c:pt>
                      <c:pt idx="49">
                        <c:v>44271</c:v>
                      </c:pt>
                      <c:pt idx="50">
                        <c:v>44272</c:v>
                      </c:pt>
                      <c:pt idx="51">
                        <c:v>44273</c:v>
                      </c:pt>
                      <c:pt idx="52">
                        <c:v>44274</c:v>
                      </c:pt>
                      <c:pt idx="53">
                        <c:v>44277</c:v>
                      </c:pt>
                      <c:pt idx="54">
                        <c:v>44278</c:v>
                      </c:pt>
                      <c:pt idx="55">
                        <c:v>44279</c:v>
                      </c:pt>
                      <c:pt idx="56">
                        <c:v>44280</c:v>
                      </c:pt>
                      <c:pt idx="57">
                        <c:v>44281</c:v>
                      </c:pt>
                      <c:pt idx="58">
                        <c:v>44284</c:v>
                      </c:pt>
                      <c:pt idx="59">
                        <c:v>44285</c:v>
                      </c:pt>
                      <c:pt idx="60">
                        <c:v>44286</c:v>
                      </c:pt>
                      <c:pt idx="61">
                        <c:v>44287</c:v>
                      </c:pt>
                      <c:pt idx="62">
                        <c:v>44291</c:v>
                      </c:pt>
                      <c:pt idx="63">
                        <c:v>44292</c:v>
                      </c:pt>
                      <c:pt idx="64">
                        <c:v>44293</c:v>
                      </c:pt>
                      <c:pt idx="65">
                        <c:v>44294</c:v>
                      </c:pt>
                      <c:pt idx="66">
                        <c:v>44295</c:v>
                      </c:pt>
                      <c:pt idx="67">
                        <c:v>44298</c:v>
                      </c:pt>
                      <c:pt idx="68">
                        <c:v>44299</c:v>
                      </c:pt>
                      <c:pt idx="69">
                        <c:v>44300</c:v>
                      </c:pt>
                      <c:pt idx="70">
                        <c:v>44301</c:v>
                      </c:pt>
                      <c:pt idx="71">
                        <c:v>44302</c:v>
                      </c:pt>
                      <c:pt idx="72">
                        <c:v>44305</c:v>
                      </c:pt>
                      <c:pt idx="73">
                        <c:v>44306</c:v>
                      </c:pt>
                      <c:pt idx="74">
                        <c:v>44308</c:v>
                      </c:pt>
                      <c:pt idx="75">
                        <c:v>44309</c:v>
                      </c:pt>
                      <c:pt idx="76">
                        <c:v>44312</c:v>
                      </c:pt>
                      <c:pt idx="77">
                        <c:v>44313</c:v>
                      </c:pt>
                      <c:pt idx="78">
                        <c:v>44314</c:v>
                      </c:pt>
                      <c:pt idx="79">
                        <c:v>44315</c:v>
                      </c:pt>
                      <c:pt idx="80">
                        <c:v>44316</c:v>
                      </c:pt>
                      <c:pt idx="81">
                        <c:v>44319</c:v>
                      </c:pt>
                      <c:pt idx="82">
                        <c:v>44320</c:v>
                      </c:pt>
                      <c:pt idx="83">
                        <c:v>44321</c:v>
                      </c:pt>
                      <c:pt idx="84">
                        <c:v>44322</c:v>
                      </c:pt>
                      <c:pt idx="85">
                        <c:v>44323</c:v>
                      </c:pt>
                      <c:pt idx="86">
                        <c:v>44326</c:v>
                      </c:pt>
                      <c:pt idx="87">
                        <c:v>44327</c:v>
                      </c:pt>
                      <c:pt idx="88">
                        <c:v>44328</c:v>
                      </c:pt>
                      <c:pt idx="89">
                        <c:v>44329</c:v>
                      </c:pt>
                      <c:pt idx="90">
                        <c:v>44330</c:v>
                      </c:pt>
                      <c:pt idx="91">
                        <c:v>44333</c:v>
                      </c:pt>
                      <c:pt idx="92">
                        <c:v>44334</c:v>
                      </c:pt>
                      <c:pt idx="93">
                        <c:v>44335</c:v>
                      </c:pt>
                      <c:pt idx="94">
                        <c:v>44336</c:v>
                      </c:pt>
                      <c:pt idx="95">
                        <c:v>44337</c:v>
                      </c:pt>
                      <c:pt idx="96">
                        <c:v>44340</c:v>
                      </c:pt>
                      <c:pt idx="97">
                        <c:v>44341</c:v>
                      </c:pt>
                      <c:pt idx="98">
                        <c:v>44342</c:v>
                      </c:pt>
                      <c:pt idx="99">
                        <c:v>44343</c:v>
                      </c:pt>
                      <c:pt idx="100">
                        <c:v>44344</c:v>
                      </c:pt>
                      <c:pt idx="101">
                        <c:v>44347</c:v>
                      </c:pt>
                      <c:pt idx="102">
                        <c:v>44348</c:v>
                      </c:pt>
                      <c:pt idx="103">
                        <c:v>44349</c:v>
                      </c:pt>
                      <c:pt idx="104">
                        <c:v>44351</c:v>
                      </c:pt>
                      <c:pt idx="105">
                        <c:v>44354</c:v>
                      </c:pt>
                      <c:pt idx="106">
                        <c:v>44355</c:v>
                      </c:pt>
                      <c:pt idx="107">
                        <c:v>44356</c:v>
                      </c:pt>
                      <c:pt idx="108">
                        <c:v>44357</c:v>
                      </c:pt>
                      <c:pt idx="109">
                        <c:v>44358</c:v>
                      </c:pt>
                      <c:pt idx="110">
                        <c:v>44361</c:v>
                      </c:pt>
                      <c:pt idx="111">
                        <c:v>44362</c:v>
                      </c:pt>
                      <c:pt idx="112">
                        <c:v>44363</c:v>
                      </c:pt>
                      <c:pt idx="113">
                        <c:v>44364</c:v>
                      </c:pt>
                      <c:pt idx="114">
                        <c:v>44365</c:v>
                      </c:pt>
                      <c:pt idx="115">
                        <c:v>44368</c:v>
                      </c:pt>
                      <c:pt idx="116">
                        <c:v>44369</c:v>
                      </c:pt>
                      <c:pt idx="117">
                        <c:v>44370</c:v>
                      </c:pt>
                      <c:pt idx="118">
                        <c:v>44371</c:v>
                      </c:pt>
                      <c:pt idx="119">
                        <c:v>44372</c:v>
                      </c:pt>
                      <c:pt idx="120">
                        <c:v>44375</c:v>
                      </c:pt>
                      <c:pt idx="121">
                        <c:v>44376</c:v>
                      </c:pt>
                      <c:pt idx="122">
                        <c:v>44377</c:v>
                      </c:pt>
                      <c:pt idx="123">
                        <c:v>44378</c:v>
                      </c:pt>
                      <c:pt idx="124">
                        <c:v>44379</c:v>
                      </c:pt>
                      <c:pt idx="125">
                        <c:v>44382</c:v>
                      </c:pt>
                      <c:pt idx="126">
                        <c:v>44383</c:v>
                      </c:pt>
                      <c:pt idx="127">
                        <c:v>44384</c:v>
                      </c:pt>
                      <c:pt idx="128">
                        <c:v>44385</c:v>
                      </c:pt>
                      <c:pt idx="129">
                        <c:v>44386</c:v>
                      </c:pt>
                      <c:pt idx="130">
                        <c:v>44389</c:v>
                      </c:pt>
                      <c:pt idx="131">
                        <c:v>44390</c:v>
                      </c:pt>
                      <c:pt idx="132">
                        <c:v>44391</c:v>
                      </c:pt>
                      <c:pt idx="133">
                        <c:v>44392</c:v>
                      </c:pt>
                      <c:pt idx="134">
                        <c:v>44393</c:v>
                      </c:pt>
                      <c:pt idx="135">
                        <c:v>44396</c:v>
                      </c:pt>
                      <c:pt idx="136">
                        <c:v>44397</c:v>
                      </c:pt>
                      <c:pt idx="137">
                        <c:v>44398</c:v>
                      </c:pt>
                      <c:pt idx="138">
                        <c:v>44399</c:v>
                      </c:pt>
                      <c:pt idx="139">
                        <c:v>44400</c:v>
                      </c:pt>
                      <c:pt idx="140">
                        <c:v>44403</c:v>
                      </c:pt>
                      <c:pt idx="141">
                        <c:v>44404</c:v>
                      </c:pt>
                      <c:pt idx="142">
                        <c:v>44405</c:v>
                      </c:pt>
                      <c:pt idx="143">
                        <c:v>44406</c:v>
                      </c:pt>
                      <c:pt idx="144">
                        <c:v>44407</c:v>
                      </c:pt>
                      <c:pt idx="145">
                        <c:v>44410</c:v>
                      </c:pt>
                      <c:pt idx="146">
                        <c:v>44411</c:v>
                      </c:pt>
                      <c:pt idx="147">
                        <c:v>44412</c:v>
                      </c:pt>
                      <c:pt idx="148">
                        <c:v>44413</c:v>
                      </c:pt>
                      <c:pt idx="149">
                        <c:v>44414</c:v>
                      </c:pt>
                      <c:pt idx="150">
                        <c:v>44417</c:v>
                      </c:pt>
                      <c:pt idx="151">
                        <c:v>44418</c:v>
                      </c:pt>
                      <c:pt idx="152">
                        <c:v>44419</c:v>
                      </c:pt>
                      <c:pt idx="153">
                        <c:v>44420</c:v>
                      </c:pt>
                      <c:pt idx="154">
                        <c:v>44421</c:v>
                      </c:pt>
                      <c:pt idx="155">
                        <c:v>44424</c:v>
                      </c:pt>
                      <c:pt idx="156">
                        <c:v>44425</c:v>
                      </c:pt>
                      <c:pt idx="157">
                        <c:v>44426</c:v>
                      </c:pt>
                      <c:pt idx="158">
                        <c:v>44427</c:v>
                      </c:pt>
                      <c:pt idx="159">
                        <c:v>44428</c:v>
                      </c:pt>
                      <c:pt idx="160">
                        <c:v>44431</c:v>
                      </c:pt>
                      <c:pt idx="161">
                        <c:v>44432</c:v>
                      </c:pt>
                      <c:pt idx="162">
                        <c:v>44433</c:v>
                      </c:pt>
                      <c:pt idx="163">
                        <c:v>44434</c:v>
                      </c:pt>
                      <c:pt idx="164">
                        <c:v>44435</c:v>
                      </c:pt>
                      <c:pt idx="165">
                        <c:v>44438</c:v>
                      </c:pt>
                      <c:pt idx="166">
                        <c:v>44439</c:v>
                      </c:pt>
                      <c:pt idx="167">
                        <c:v>44440</c:v>
                      </c:pt>
                      <c:pt idx="168">
                        <c:v>44441</c:v>
                      </c:pt>
                      <c:pt idx="169">
                        <c:v>44442</c:v>
                      </c:pt>
                      <c:pt idx="170">
                        <c:v>44445</c:v>
                      </c:pt>
                      <c:pt idx="171">
                        <c:v>44447</c:v>
                      </c:pt>
                      <c:pt idx="172">
                        <c:v>44448</c:v>
                      </c:pt>
                      <c:pt idx="173">
                        <c:v>44449</c:v>
                      </c:pt>
                      <c:pt idx="174">
                        <c:v>44452</c:v>
                      </c:pt>
                      <c:pt idx="175">
                        <c:v>44453</c:v>
                      </c:pt>
                      <c:pt idx="176">
                        <c:v>44454</c:v>
                      </c:pt>
                      <c:pt idx="177">
                        <c:v>44455</c:v>
                      </c:pt>
                      <c:pt idx="178">
                        <c:v>44456</c:v>
                      </c:pt>
                      <c:pt idx="179">
                        <c:v>44459</c:v>
                      </c:pt>
                      <c:pt idx="180">
                        <c:v>44460</c:v>
                      </c:pt>
                      <c:pt idx="181">
                        <c:v>44461</c:v>
                      </c:pt>
                      <c:pt idx="182">
                        <c:v>44462</c:v>
                      </c:pt>
                      <c:pt idx="183">
                        <c:v>44463</c:v>
                      </c:pt>
                      <c:pt idx="184">
                        <c:v>44466</c:v>
                      </c:pt>
                      <c:pt idx="185">
                        <c:v>44467</c:v>
                      </c:pt>
                      <c:pt idx="186">
                        <c:v>44468</c:v>
                      </c:pt>
                      <c:pt idx="187">
                        <c:v>44469</c:v>
                      </c:pt>
                      <c:pt idx="188">
                        <c:v>44470</c:v>
                      </c:pt>
                      <c:pt idx="189">
                        <c:v>44473</c:v>
                      </c:pt>
                      <c:pt idx="190">
                        <c:v>44474</c:v>
                      </c:pt>
                      <c:pt idx="191">
                        <c:v>44475</c:v>
                      </c:pt>
                      <c:pt idx="192">
                        <c:v>44476</c:v>
                      </c:pt>
                      <c:pt idx="193">
                        <c:v>44477</c:v>
                      </c:pt>
                      <c:pt idx="194">
                        <c:v>44480</c:v>
                      </c:pt>
                      <c:pt idx="195">
                        <c:v>44482</c:v>
                      </c:pt>
                      <c:pt idx="196">
                        <c:v>44483</c:v>
                      </c:pt>
                      <c:pt idx="197">
                        <c:v>44484</c:v>
                      </c:pt>
                      <c:pt idx="198">
                        <c:v>44487</c:v>
                      </c:pt>
                      <c:pt idx="199">
                        <c:v>44488</c:v>
                      </c:pt>
                      <c:pt idx="200">
                        <c:v>44489</c:v>
                      </c:pt>
                      <c:pt idx="201">
                        <c:v>44490</c:v>
                      </c:pt>
                      <c:pt idx="202">
                        <c:v>44491</c:v>
                      </c:pt>
                      <c:pt idx="203">
                        <c:v>44494</c:v>
                      </c:pt>
                      <c:pt idx="204">
                        <c:v>44495</c:v>
                      </c:pt>
                      <c:pt idx="205">
                        <c:v>44496</c:v>
                      </c:pt>
                      <c:pt idx="206">
                        <c:v>44497</c:v>
                      </c:pt>
                      <c:pt idx="207">
                        <c:v>44498</c:v>
                      </c:pt>
                      <c:pt idx="208">
                        <c:v>44501</c:v>
                      </c:pt>
                      <c:pt idx="209">
                        <c:v>44503</c:v>
                      </c:pt>
                      <c:pt idx="210">
                        <c:v>44504</c:v>
                      </c:pt>
                      <c:pt idx="211">
                        <c:v>44505</c:v>
                      </c:pt>
                      <c:pt idx="212">
                        <c:v>44508</c:v>
                      </c:pt>
                      <c:pt idx="213">
                        <c:v>44509</c:v>
                      </c:pt>
                      <c:pt idx="214">
                        <c:v>44510</c:v>
                      </c:pt>
                      <c:pt idx="215">
                        <c:v>44511</c:v>
                      </c:pt>
                      <c:pt idx="216">
                        <c:v>44512</c:v>
                      </c:pt>
                      <c:pt idx="217">
                        <c:v>44516</c:v>
                      </c:pt>
                      <c:pt idx="218">
                        <c:v>44517</c:v>
                      </c:pt>
                      <c:pt idx="219">
                        <c:v>44518</c:v>
                      </c:pt>
                      <c:pt idx="220">
                        <c:v>44519</c:v>
                      </c:pt>
                      <c:pt idx="221">
                        <c:v>44522</c:v>
                      </c:pt>
                      <c:pt idx="222">
                        <c:v>44523</c:v>
                      </c:pt>
                      <c:pt idx="223">
                        <c:v>44524</c:v>
                      </c:pt>
                      <c:pt idx="224">
                        <c:v>44525</c:v>
                      </c:pt>
                      <c:pt idx="225">
                        <c:v>44526</c:v>
                      </c:pt>
                      <c:pt idx="226">
                        <c:v>44529</c:v>
                      </c:pt>
                      <c:pt idx="227">
                        <c:v>44530</c:v>
                      </c:pt>
                      <c:pt idx="228">
                        <c:v>44531</c:v>
                      </c:pt>
                      <c:pt idx="229">
                        <c:v>44532</c:v>
                      </c:pt>
                      <c:pt idx="230">
                        <c:v>44533</c:v>
                      </c:pt>
                      <c:pt idx="231">
                        <c:v>44536</c:v>
                      </c:pt>
                      <c:pt idx="232">
                        <c:v>44537</c:v>
                      </c:pt>
                      <c:pt idx="233">
                        <c:v>44538</c:v>
                      </c:pt>
                      <c:pt idx="234">
                        <c:v>44539</c:v>
                      </c:pt>
                      <c:pt idx="235">
                        <c:v>44540</c:v>
                      </c:pt>
                      <c:pt idx="236">
                        <c:v>44543</c:v>
                      </c:pt>
                      <c:pt idx="237">
                        <c:v>44544</c:v>
                      </c:pt>
                      <c:pt idx="238">
                        <c:v>44545</c:v>
                      </c:pt>
                      <c:pt idx="239">
                        <c:v>44546</c:v>
                      </c:pt>
                      <c:pt idx="240">
                        <c:v>44547</c:v>
                      </c:pt>
                      <c:pt idx="241">
                        <c:v>44550</c:v>
                      </c:pt>
                      <c:pt idx="242">
                        <c:v>44551</c:v>
                      </c:pt>
                      <c:pt idx="243">
                        <c:v>44552</c:v>
                      </c:pt>
                      <c:pt idx="244">
                        <c:v>44553</c:v>
                      </c:pt>
                      <c:pt idx="245">
                        <c:v>44554</c:v>
                      </c:pt>
                      <c:pt idx="246">
                        <c:v>44557</c:v>
                      </c:pt>
                      <c:pt idx="247">
                        <c:v>44558</c:v>
                      </c:pt>
                      <c:pt idx="248">
                        <c:v>44559</c:v>
                      </c:pt>
                      <c:pt idx="249">
                        <c:v>44560</c:v>
                      </c:pt>
                      <c:pt idx="250">
                        <c:v>44561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'LTN 2021'!$R$3:$R$737</c15:sqref>
                        </c15:formulaRef>
                      </c:ext>
                    </c:extLst>
                    <c:numCache>
                      <c:formatCode>0.00</c:formatCode>
                      <c:ptCount val="735"/>
                      <c:pt idx="0">
                        <c:v>1.9</c:v>
                      </c:pt>
                      <c:pt idx="1">
                        <c:v>1.9</c:v>
                      </c:pt>
                      <c:pt idx="2">
                        <c:v>1.9</c:v>
                      </c:pt>
                      <c:pt idx="3">
                        <c:v>1.9</c:v>
                      </c:pt>
                      <c:pt idx="4">
                        <c:v>1.9</c:v>
                      </c:pt>
                      <c:pt idx="5">
                        <c:v>1.9</c:v>
                      </c:pt>
                      <c:pt idx="6">
                        <c:v>1.9</c:v>
                      </c:pt>
                      <c:pt idx="7">
                        <c:v>1.9</c:v>
                      </c:pt>
                      <c:pt idx="8">
                        <c:v>1.9</c:v>
                      </c:pt>
                      <c:pt idx="9">
                        <c:v>1.9</c:v>
                      </c:pt>
                      <c:pt idx="10">
                        <c:v>1.9</c:v>
                      </c:pt>
                      <c:pt idx="11">
                        <c:v>1.9</c:v>
                      </c:pt>
                      <c:pt idx="12">
                        <c:v>1.9</c:v>
                      </c:pt>
                      <c:pt idx="13">
                        <c:v>1.9</c:v>
                      </c:pt>
                      <c:pt idx="14">
                        <c:v>1.9</c:v>
                      </c:pt>
                      <c:pt idx="15">
                        <c:v>1.9</c:v>
                      </c:pt>
                      <c:pt idx="16">
                        <c:v>1.9</c:v>
                      </c:pt>
                      <c:pt idx="17">
                        <c:v>1.9</c:v>
                      </c:pt>
                      <c:pt idx="18">
                        <c:v>1.9</c:v>
                      </c:pt>
                      <c:pt idx="19">
                        <c:v>1.9</c:v>
                      </c:pt>
                      <c:pt idx="20">
                        <c:v>1.9</c:v>
                      </c:pt>
                      <c:pt idx="21">
                        <c:v>1.9</c:v>
                      </c:pt>
                      <c:pt idx="22">
                        <c:v>1.9</c:v>
                      </c:pt>
                      <c:pt idx="23">
                        <c:v>1.9</c:v>
                      </c:pt>
                      <c:pt idx="24">
                        <c:v>1.9</c:v>
                      </c:pt>
                      <c:pt idx="25">
                        <c:v>1.9</c:v>
                      </c:pt>
                      <c:pt idx="26">
                        <c:v>1.9</c:v>
                      </c:pt>
                      <c:pt idx="27">
                        <c:v>1.9</c:v>
                      </c:pt>
                      <c:pt idx="28">
                        <c:v>1.9</c:v>
                      </c:pt>
                      <c:pt idx="29">
                        <c:v>1.9</c:v>
                      </c:pt>
                      <c:pt idx="30">
                        <c:v>1.9</c:v>
                      </c:pt>
                      <c:pt idx="31">
                        <c:v>1.9</c:v>
                      </c:pt>
                      <c:pt idx="32">
                        <c:v>1.9</c:v>
                      </c:pt>
                      <c:pt idx="33">
                        <c:v>1.9</c:v>
                      </c:pt>
                      <c:pt idx="34">
                        <c:v>1.9</c:v>
                      </c:pt>
                      <c:pt idx="35">
                        <c:v>1.9</c:v>
                      </c:pt>
                      <c:pt idx="36">
                        <c:v>1.9</c:v>
                      </c:pt>
                      <c:pt idx="37">
                        <c:v>1.9</c:v>
                      </c:pt>
                      <c:pt idx="38">
                        <c:v>1.9</c:v>
                      </c:pt>
                      <c:pt idx="39">
                        <c:v>1.9</c:v>
                      </c:pt>
                      <c:pt idx="40">
                        <c:v>1.9</c:v>
                      </c:pt>
                      <c:pt idx="41">
                        <c:v>1.9</c:v>
                      </c:pt>
                      <c:pt idx="42">
                        <c:v>1.9</c:v>
                      </c:pt>
                      <c:pt idx="43">
                        <c:v>1.9</c:v>
                      </c:pt>
                      <c:pt idx="44">
                        <c:v>1.9</c:v>
                      </c:pt>
                      <c:pt idx="45">
                        <c:v>1.9</c:v>
                      </c:pt>
                      <c:pt idx="46">
                        <c:v>1.9</c:v>
                      </c:pt>
                      <c:pt idx="47">
                        <c:v>1.9</c:v>
                      </c:pt>
                      <c:pt idx="48">
                        <c:v>1.9</c:v>
                      </c:pt>
                      <c:pt idx="49">
                        <c:v>1.9</c:v>
                      </c:pt>
                      <c:pt idx="50">
                        <c:v>1.9</c:v>
                      </c:pt>
                      <c:pt idx="51">
                        <c:v>2.65</c:v>
                      </c:pt>
                      <c:pt idx="52">
                        <c:v>2.65</c:v>
                      </c:pt>
                      <c:pt idx="53">
                        <c:v>2.65</c:v>
                      </c:pt>
                      <c:pt idx="54">
                        <c:v>2.65</c:v>
                      </c:pt>
                      <c:pt idx="55">
                        <c:v>2.65</c:v>
                      </c:pt>
                      <c:pt idx="56">
                        <c:v>2.65</c:v>
                      </c:pt>
                      <c:pt idx="57">
                        <c:v>2.65</c:v>
                      </c:pt>
                      <c:pt idx="58">
                        <c:v>2.65</c:v>
                      </c:pt>
                      <c:pt idx="59">
                        <c:v>2.65</c:v>
                      </c:pt>
                      <c:pt idx="60">
                        <c:v>2.65</c:v>
                      </c:pt>
                      <c:pt idx="61">
                        <c:v>2.65</c:v>
                      </c:pt>
                      <c:pt idx="62">
                        <c:v>2.65</c:v>
                      </c:pt>
                      <c:pt idx="63">
                        <c:v>2.65</c:v>
                      </c:pt>
                      <c:pt idx="64">
                        <c:v>2.65</c:v>
                      </c:pt>
                      <c:pt idx="65">
                        <c:v>2.65</c:v>
                      </c:pt>
                      <c:pt idx="66">
                        <c:v>2.65</c:v>
                      </c:pt>
                      <c:pt idx="67">
                        <c:v>2.65</c:v>
                      </c:pt>
                      <c:pt idx="68">
                        <c:v>2.65</c:v>
                      </c:pt>
                      <c:pt idx="69">
                        <c:v>2.65</c:v>
                      </c:pt>
                      <c:pt idx="70">
                        <c:v>2.65</c:v>
                      </c:pt>
                      <c:pt idx="71">
                        <c:v>2.65</c:v>
                      </c:pt>
                      <c:pt idx="72">
                        <c:v>2.65</c:v>
                      </c:pt>
                      <c:pt idx="73">
                        <c:v>2.65</c:v>
                      </c:pt>
                      <c:pt idx="74">
                        <c:v>2.65</c:v>
                      </c:pt>
                      <c:pt idx="75">
                        <c:v>2.65</c:v>
                      </c:pt>
                      <c:pt idx="76">
                        <c:v>2.65</c:v>
                      </c:pt>
                      <c:pt idx="77">
                        <c:v>2.65</c:v>
                      </c:pt>
                      <c:pt idx="78">
                        <c:v>2.65</c:v>
                      </c:pt>
                      <c:pt idx="79">
                        <c:v>2.65</c:v>
                      </c:pt>
                      <c:pt idx="80">
                        <c:v>2.65</c:v>
                      </c:pt>
                      <c:pt idx="81">
                        <c:v>2.65</c:v>
                      </c:pt>
                      <c:pt idx="82">
                        <c:v>2.65</c:v>
                      </c:pt>
                      <c:pt idx="83">
                        <c:v>2.65</c:v>
                      </c:pt>
                      <c:pt idx="84">
                        <c:v>3.4</c:v>
                      </c:pt>
                      <c:pt idx="85">
                        <c:v>3.4</c:v>
                      </c:pt>
                      <c:pt idx="86">
                        <c:v>3.4</c:v>
                      </c:pt>
                      <c:pt idx="87">
                        <c:v>3.4</c:v>
                      </c:pt>
                      <c:pt idx="88">
                        <c:v>3.4</c:v>
                      </c:pt>
                      <c:pt idx="89">
                        <c:v>3.4</c:v>
                      </c:pt>
                      <c:pt idx="90">
                        <c:v>3.4</c:v>
                      </c:pt>
                      <c:pt idx="91">
                        <c:v>3.4</c:v>
                      </c:pt>
                      <c:pt idx="92">
                        <c:v>3.4</c:v>
                      </c:pt>
                      <c:pt idx="93">
                        <c:v>3.4</c:v>
                      </c:pt>
                      <c:pt idx="94">
                        <c:v>3.4</c:v>
                      </c:pt>
                      <c:pt idx="95">
                        <c:v>3.4</c:v>
                      </c:pt>
                      <c:pt idx="96">
                        <c:v>3.4</c:v>
                      </c:pt>
                      <c:pt idx="97">
                        <c:v>3.4</c:v>
                      </c:pt>
                      <c:pt idx="98">
                        <c:v>3.4</c:v>
                      </c:pt>
                      <c:pt idx="99">
                        <c:v>3.4</c:v>
                      </c:pt>
                      <c:pt idx="100">
                        <c:v>3.4</c:v>
                      </c:pt>
                      <c:pt idx="101">
                        <c:v>3.4</c:v>
                      </c:pt>
                      <c:pt idx="102">
                        <c:v>3.4</c:v>
                      </c:pt>
                      <c:pt idx="103">
                        <c:v>3.4</c:v>
                      </c:pt>
                      <c:pt idx="104">
                        <c:v>3.4</c:v>
                      </c:pt>
                      <c:pt idx="105">
                        <c:v>3.4</c:v>
                      </c:pt>
                      <c:pt idx="106">
                        <c:v>3.4</c:v>
                      </c:pt>
                      <c:pt idx="107">
                        <c:v>3.4</c:v>
                      </c:pt>
                      <c:pt idx="108">
                        <c:v>3.4</c:v>
                      </c:pt>
                      <c:pt idx="109">
                        <c:v>3.4</c:v>
                      </c:pt>
                      <c:pt idx="110">
                        <c:v>3.4</c:v>
                      </c:pt>
                      <c:pt idx="111">
                        <c:v>3.4</c:v>
                      </c:pt>
                      <c:pt idx="112">
                        <c:v>3.4</c:v>
                      </c:pt>
                      <c:pt idx="113">
                        <c:v>4.1500000000000004</c:v>
                      </c:pt>
                      <c:pt idx="114">
                        <c:v>4.1500000000000004</c:v>
                      </c:pt>
                      <c:pt idx="115">
                        <c:v>4.1500000000000004</c:v>
                      </c:pt>
                      <c:pt idx="116">
                        <c:v>4.1500000000000004</c:v>
                      </c:pt>
                      <c:pt idx="117">
                        <c:v>4.1500000000000004</c:v>
                      </c:pt>
                      <c:pt idx="118">
                        <c:v>4.1500000000000004</c:v>
                      </c:pt>
                      <c:pt idx="119">
                        <c:v>4.1500000000000004</c:v>
                      </c:pt>
                      <c:pt idx="120">
                        <c:v>4.1500000000000004</c:v>
                      </c:pt>
                      <c:pt idx="121">
                        <c:v>4.1500000000000004</c:v>
                      </c:pt>
                      <c:pt idx="122">
                        <c:v>4.1500000000000004</c:v>
                      </c:pt>
                      <c:pt idx="123">
                        <c:v>4.1500000000000004</c:v>
                      </c:pt>
                      <c:pt idx="124">
                        <c:v>4.1500000000000004</c:v>
                      </c:pt>
                      <c:pt idx="125">
                        <c:v>4.1500000000000004</c:v>
                      </c:pt>
                      <c:pt idx="126">
                        <c:v>4.1500000000000004</c:v>
                      </c:pt>
                      <c:pt idx="127">
                        <c:v>4.1500000000000004</c:v>
                      </c:pt>
                      <c:pt idx="128">
                        <c:v>4.1500000000000004</c:v>
                      </c:pt>
                      <c:pt idx="129">
                        <c:v>4.1500000000000004</c:v>
                      </c:pt>
                      <c:pt idx="130">
                        <c:v>4.1500000000000004</c:v>
                      </c:pt>
                      <c:pt idx="131">
                        <c:v>4.1500000000000004</c:v>
                      </c:pt>
                      <c:pt idx="132">
                        <c:v>4.1500000000000004</c:v>
                      </c:pt>
                      <c:pt idx="133">
                        <c:v>4.1500000000000004</c:v>
                      </c:pt>
                      <c:pt idx="134">
                        <c:v>4.1500000000000004</c:v>
                      </c:pt>
                      <c:pt idx="135">
                        <c:v>4.1500000000000004</c:v>
                      </c:pt>
                      <c:pt idx="136">
                        <c:v>4.1500000000000004</c:v>
                      </c:pt>
                      <c:pt idx="137">
                        <c:v>4.1500000000000004</c:v>
                      </c:pt>
                      <c:pt idx="138">
                        <c:v>4.1500000000000004</c:v>
                      </c:pt>
                      <c:pt idx="139">
                        <c:v>4.1500000000000004</c:v>
                      </c:pt>
                      <c:pt idx="140">
                        <c:v>4.1500000000000004</c:v>
                      </c:pt>
                      <c:pt idx="141">
                        <c:v>4.1500000000000004</c:v>
                      </c:pt>
                      <c:pt idx="142">
                        <c:v>4.1500000000000004</c:v>
                      </c:pt>
                      <c:pt idx="143">
                        <c:v>4.1500000000000004</c:v>
                      </c:pt>
                      <c:pt idx="144">
                        <c:v>4.1500000000000004</c:v>
                      </c:pt>
                      <c:pt idx="145">
                        <c:v>4.1500000000000004</c:v>
                      </c:pt>
                      <c:pt idx="146">
                        <c:v>4.1500000000000004</c:v>
                      </c:pt>
                      <c:pt idx="147">
                        <c:v>4.1500000000000004</c:v>
                      </c:pt>
                      <c:pt idx="148">
                        <c:v>5.15</c:v>
                      </c:pt>
                      <c:pt idx="149">
                        <c:v>5.15</c:v>
                      </c:pt>
                      <c:pt idx="150">
                        <c:v>5.15</c:v>
                      </c:pt>
                      <c:pt idx="151">
                        <c:v>5.15</c:v>
                      </c:pt>
                      <c:pt idx="152">
                        <c:v>5.15</c:v>
                      </c:pt>
                      <c:pt idx="153">
                        <c:v>5.15</c:v>
                      </c:pt>
                      <c:pt idx="154">
                        <c:v>5.15</c:v>
                      </c:pt>
                      <c:pt idx="155">
                        <c:v>5.15</c:v>
                      </c:pt>
                      <c:pt idx="156">
                        <c:v>5.15</c:v>
                      </c:pt>
                      <c:pt idx="157">
                        <c:v>5.15</c:v>
                      </c:pt>
                      <c:pt idx="158">
                        <c:v>5.15</c:v>
                      </c:pt>
                      <c:pt idx="159">
                        <c:v>5.15</c:v>
                      </c:pt>
                      <c:pt idx="160">
                        <c:v>5.15</c:v>
                      </c:pt>
                      <c:pt idx="161">
                        <c:v>5.15</c:v>
                      </c:pt>
                      <c:pt idx="162">
                        <c:v>5.15</c:v>
                      </c:pt>
                      <c:pt idx="163">
                        <c:v>5.15</c:v>
                      </c:pt>
                      <c:pt idx="164">
                        <c:v>5.15</c:v>
                      </c:pt>
                      <c:pt idx="165">
                        <c:v>5.15</c:v>
                      </c:pt>
                      <c:pt idx="166">
                        <c:v>5.15</c:v>
                      </c:pt>
                      <c:pt idx="167">
                        <c:v>5.15</c:v>
                      </c:pt>
                      <c:pt idx="168">
                        <c:v>5.15</c:v>
                      </c:pt>
                      <c:pt idx="169">
                        <c:v>5.15</c:v>
                      </c:pt>
                      <c:pt idx="170">
                        <c:v>5.15</c:v>
                      </c:pt>
                      <c:pt idx="171">
                        <c:v>5.15</c:v>
                      </c:pt>
                      <c:pt idx="172">
                        <c:v>5.15</c:v>
                      </c:pt>
                      <c:pt idx="173">
                        <c:v>5.15</c:v>
                      </c:pt>
                      <c:pt idx="174">
                        <c:v>5.15</c:v>
                      </c:pt>
                      <c:pt idx="175">
                        <c:v>5.15</c:v>
                      </c:pt>
                      <c:pt idx="176">
                        <c:v>5.15</c:v>
                      </c:pt>
                      <c:pt idx="177">
                        <c:v>5.15</c:v>
                      </c:pt>
                      <c:pt idx="178">
                        <c:v>5.15</c:v>
                      </c:pt>
                      <c:pt idx="179">
                        <c:v>5.15</c:v>
                      </c:pt>
                      <c:pt idx="180">
                        <c:v>5.15</c:v>
                      </c:pt>
                      <c:pt idx="181">
                        <c:v>6.15</c:v>
                      </c:pt>
                      <c:pt idx="182">
                        <c:v>6.15</c:v>
                      </c:pt>
                      <c:pt idx="183">
                        <c:v>6.15</c:v>
                      </c:pt>
                      <c:pt idx="184">
                        <c:v>6.15</c:v>
                      </c:pt>
                      <c:pt idx="185">
                        <c:v>6.15</c:v>
                      </c:pt>
                      <c:pt idx="186">
                        <c:v>6.15</c:v>
                      </c:pt>
                      <c:pt idx="187">
                        <c:v>6.15</c:v>
                      </c:pt>
                      <c:pt idx="188">
                        <c:v>6.15</c:v>
                      </c:pt>
                      <c:pt idx="189">
                        <c:v>6.15</c:v>
                      </c:pt>
                      <c:pt idx="190">
                        <c:v>6.15</c:v>
                      </c:pt>
                      <c:pt idx="191">
                        <c:v>6.15</c:v>
                      </c:pt>
                      <c:pt idx="192">
                        <c:v>6.15</c:v>
                      </c:pt>
                      <c:pt idx="193">
                        <c:v>6.15</c:v>
                      </c:pt>
                      <c:pt idx="194">
                        <c:v>6.15</c:v>
                      </c:pt>
                      <c:pt idx="195">
                        <c:v>6.15</c:v>
                      </c:pt>
                      <c:pt idx="196">
                        <c:v>6.15</c:v>
                      </c:pt>
                      <c:pt idx="197">
                        <c:v>6.15</c:v>
                      </c:pt>
                      <c:pt idx="198">
                        <c:v>6.15</c:v>
                      </c:pt>
                      <c:pt idx="199">
                        <c:v>6.15</c:v>
                      </c:pt>
                      <c:pt idx="200">
                        <c:v>6.15</c:v>
                      </c:pt>
                      <c:pt idx="201">
                        <c:v>6.15</c:v>
                      </c:pt>
                      <c:pt idx="202">
                        <c:v>6.15</c:v>
                      </c:pt>
                      <c:pt idx="203">
                        <c:v>6.15</c:v>
                      </c:pt>
                      <c:pt idx="204">
                        <c:v>6.15</c:v>
                      </c:pt>
                      <c:pt idx="205">
                        <c:v>6.15</c:v>
                      </c:pt>
                      <c:pt idx="206">
                        <c:v>7.65</c:v>
                      </c:pt>
                      <c:pt idx="207">
                        <c:v>7.65</c:v>
                      </c:pt>
                      <c:pt idx="208">
                        <c:v>7.65</c:v>
                      </c:pt>
                      <c:pt idx="209">
                        <c:v>7.65</c:v>
                      </c:pt>
                      <c:pt idx="210">
                        <c:v>7.65</c:v>
                      </c:pt>
                      <c:pt idx="211">
                        <c:v>7.65</c:v>
                      </c:pt>
                      <c:pt idx="212">
                        <c:v>7.65</c:v>
                      </c:pt>
                      <c:pt idx="213">
                        <c:v>7.65</c:v>
                      </c:pt>
                      <c:pt idx="214">
                        <c:v>7.65</c:v>
                      </c:pt>
                      <c:pt idx="215">
                        <c:v>7.65</c:v>
                      </c:pt>
                      <c:pt idx="216">
                        <c:v>7.65</c:v>
                      </c:pt>
                      <c:pt idx="217">
                        <c:v>7.65</c:v>
                      </c:pt>
                      <c:pt idx="218">
                        <c:v>7.65</c:v>
                      </c:pt>
                      <c:pt idx="219">
                        <c:v>7.65</c:v>
                      </c:pt>
                      <c:pt idx="220">
                        <c:v>7.65</c:v>
                      </c:pt>
                      <c:pt idx="221">
                        <c:v>7.65</c:v>
                      </c:pt>
                      <c:pt idx="222">
                        <c:v>7.65</c:v>
                      </c:pt>
                      <c:pt idx="223">
                        <c:v>7.65</c:v>
                      </c:pt>
                      <c:pt idx="224">
                        <c:v>7.65</c:v>
                      </c:pt>
                      <c:pt idx="225">
                        <c:v>7.65</c:v>
                      </c:pt>
                      <c:pt idx="226">
                        <c:v>7.65</c:v>
                      </c:pt>
                      <c:pt idx="227">
                        <c:v>7.65</c:v>
                      </c:pt>
                      <c:pt idx="228">
                        <c:v>7.65</c:v>
                      </c:pt>
                      <c:pt idx="229">
                        <c:v>7.65</c:v>
                      </c:pt>
                      <c:pt idx="230">
                        <c:v>7.65</c:v>
                      </c:pt>
                      <c:pt idx="231">
                        <c:v>7.65</c:v>
                      </c:pt>
                      <c:pt idx="232">
                        <c:v>7.65</c:v>
                      </c:pt>
                      <c:pt idx="233">
                        <c:v>7.65</c:v>
                      </c:pt>
                      <c:pt idx="234">
                        <c:v>9.15</c:v>
                      </c:pt>
                      <c:pt idx="235">
                        <c:v>9.15</c:v>
                      </c:pt>
                      <c:pt idx="236">
                        <c:v>9.15</c:v>
                      </c:pt>
                      <c:pt idx="237">
                        <c:v>9.15</c:v>
                      </c:pt>
                      <c:pt idx="238">
                        <c:v>9.15</c:v>
                      </c:pt>
                      <c:pt idx="239">
                        <c:v>9.15</c:v>
                      </c:pt>
                      <c:pt idx="240">
                        <c:v>9.15</c:v>
                      </c:pt>
                      <c:pt idx="241">
                        <c:v>9.15</c:v>
                      </c:pt>
                      <c:pt idx="242">
                        <c:v>9.15</c:v>
                      </c:pt>
                      <c:pt idx="243">
                        <c:v>9.15</c:v>
                      </c:pt>
                      <c:pt idx="244">
                        <c:v>9.15</c:v>
                      </c:pt>
                      <c:pt idx="245">
                        <c:v>9.15</c:v>
                      </c:pt>
                      <c:pt idx="246">
                        <c:v>9.15</c:v>
                      </c:pt>
                      <c:pt idx="247">
                        <c:v>9.15</c:v>
                      </c:pt>
                      <c:pt idx="248">
                        <c:v>9.15</c:v>
                      </c:pt>
                      <c:pt idx="249">
                        <c:v>9.15</c:v>
                      </c:pt>
                      <c:pt idx="250">
                        <c:v>9.15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1626-41FD-8E2A-75A86C9D2583}"/>
                  </c:ext>
                </c:extLst>
              </c15:ser>
            </c15:filteredLineSeries>
          </c:ext>
        </c:extLst>
      </c:lineChart>
      <c:dateAx>
        <c:axId val="10686672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7055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06867055"/>
        <c:scaling>
          <c:orientation val="minMax"/>
          <c:max val="12"/>
          <c:min val="-10"/>
        </c:scaling>
        <c:delete val="0"/>
        <c:axPos val="l"/>
        <c:numFmt formatCode="#,##0.0_ ;[Red]\-#,##0.0\ " sourceLinked="0"/>
        <c:majorTickMark val="none"/>
        <c:minorTickMark val="none"/>
        <c:tickLblPos val="nextTo"/>
        <c:spPr>
          <a:noFill/>
          <a:ln w="15875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6727"/>
        <c:crosses val="autoZero"/>
        <c:crossBetween val="between"/>
      </c:valAx>
      <c:valAx>
        <c:axId val="1306700416"/>
        <c:scaling>
          <c:orientation val="minMax"/>
          <c:max val="14"/>
          <c:min val="0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_ ;[Red]\-#,##0.0\ " sourceLinked="0"/>
        <c:majorTickMark val="in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6703368"/>
        <c:crosses val="max"/>
        <c:crossBetween val="between"/>
        <c:minorUnit val="1"/>
      </c:valAx>
      <c:dateAx>
        <c:axId val="13067033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06700416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30507617473905E-2"/>
          <c:y val="0.11704850043661877"/>
          <c:w val="0.89576520358215173"/>
          <c:h val="0.75340281786204977"/>
        </c:manualLayout>
      </c:layout>
      <c:lineChart>
        <c:grouping val="standard"/>
        <c:varyColors val="0"/>
        <c:ser>
          <c:idx val="3"/>
          <c:order val="4"/>
          <c:tx>
            <c:strRef>
              <c:f>'LTN 2020'!$G$2</c:f>
              <c:strCache>
                <c:ptCount val="1"/>
                <c:pt idx="0">
                  <c:v>07/21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'LTN 2020'!$B$3:$B$988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</c:numCache>
            </c:numRef>
          </c:cat>
          <c:val>
            <c:numRef>
              <c:f>'LTN 2020'!$G$3:$G$988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2.3339017218981795E-2</c:v>
                </c:pt>
                <c:pt idx="2">
                  <c:v>1.5972603678870989E-2</c:v>
                </c:pt>
                <c:pt idx="3">
                  <c:v>0.10537081270418636</c:v>
                </c:pt>
                <c:pt idx="4">
                  <c:v>0.20910186546863052</c:v>
                </c:pt>
                <c:pt idx="5">
                  <c:v>0.24203071409170107</c:v>
                </c:pt>
                <c:pt idx="6">
                  <c:v>0.23158616788301334</c:v>
                </c:pt>
                <c:pt idx="7">
                  <c:v>0.2224202587049362</c:v>
                </c:pt>
                <c:pt idx="8">
                  <c:v>0.32568122906175834</c:v>
                </c:pt>
                <c:pt idx="9">
                  <c:v>0.45559197515161465</c:v>
                </c:pt>
                <c:pt idx="10">
                  <c:v>0.37689981513124859</c:v>
                </c:pt>
                <c:pt idx="11">
                  <c:v>0.45080333938125605</c:v>
                </c:pt>
                <c:pt idx="12">
                  <c:v>0.45636886174302838</c:v>
                </c:pt>
                <c:pt idx="13">
                  <c:v>0.52978673794279452</c:v>
                </c:pt>
                <c:pt idx="14">
                  <c:v>0.63058500893613534</c:v>
                </c:pt>
                <c:pt idx="15">
                  <c:v>0.59262942388500495</c:v>
                </c:pt>
                <c:pt idx="16">
                  <c:v>0.62313797610209498</c:v>
                </c:pt>
                <c:pt idx="17">
                  <c:v>0.70947920026298572</c:v>
                </c:pt>
                <c:pt idx="18">
                  <c:v>0.71389104013230842</c:v>
                </c:pt>
                <c:pt idx="19">
                  <c:v>0.73194310631807813</c:v>
                </c:pt>
                <c:pt idx="20">
                  <c:v>0.69604637271600822</c:v>
                </c:pt>
                <c:pt idx="21">
                  <c:v>0.68284799595190737</c:v>
                </c:pt>
                <c:pt idx="22">
                  <c:v>0.77817982795000962</c:v>
                </c:pt>
                <c:pt idx="23">
                  <c:v>0.83787868347680039</c:v>
                </c:pt>
                <c:pt idx="24">
                  <c:v>0.87139419580335442</c:v>
                </c:pt>
                <c:pt idx="25">
                  <c:v>0.78561827284329144</c:v>
                </c:pt>
                <c:pt idx="26">
                  <c:v>0.89835045367241406</c:v>
                </c:pt>
                <c:pt idx="27">
                  <c:v>0.9428990008485405</c:v>
                </c:pt>
                <c:pt idx="28">
                  <c:v>1.0234036457672513</c:v>
                </c:pt>
                <c:pt idx="29">
                  <c:v>1.0933055116687074</c:v>
                </c:pt>
                <c:pt idx="30">
                  <c:v>1.0691720025797435</c:v>
                </c:pt>
                <c:pt idx="31">
                  <c:v>1.1791105262781043</c:v>
                </c:pt>
                <c:pt idx="32">
                  <c:v>1.1899992837228313</c:v>
                </c:pt>
                <c:pt idx="33">
                  <c:v>1.2059101615774726</c:v>
                </c:pt>
                <c:pt idx="34">
                  <c:v>1.2752022836846288</c:v>
                </c:pt>
                <c:pt idx="35">
                  <c:v>1.2675017992487492</c:v>
                </c:pt>
                <c:pt idx="36">
                  <c:v>1.2794621170023834</c:v>
                </c:pt>
                <c:pt idx="37">
                  <c:v>1.2407660367588225</c:v>
                </c:pt>
                <c:pt idx="38">
                  <c:v>1.326897285768025</c:v>
                </c:pt>
                <c:pt idx="39">
                  <c:v>1.4247418418846136</c:v>
                </c:pt>
                <c:pt idx="40">
                  <c:v>1.7300668602534763</c:v>
                </c:pt>
                <c:pt idx="41">
                  <c:v>1.8912231112272693</c:v>
                </c:pt>
                <c:pt idx="42">
                  <c:v>1.9496673759575867</c:v>
                </c:pt>
                <c:pt idx="43">
                  <c:v>1.7829287487882706</c:v>
                </c:pt>
                <c:pt idx="44">
                  <c:v>1.8659081161875868</c:v>
                </c:pt>
                <c:pt idx="45">
                  <c:v>1.6652549594939448</c:v>
                </c:pt>
                <c:pt idx="46">
                  <c:v>1.796432748894361</c:v>
                </c:pt>
                <c:pt idx="47">
                  <c:v>1.2952485770652</c:v>
                </c:pt>
                <c:pt idx="48">
                  <c:v>-1.4687740391194914E-2</c:v>
                </c:pt>
                <c:pt idx="49">
                  <c:v>1.0748615133362893</c:v>
                </c:pt>
                <c:pt idx="50">
                  <c:v>1.6058484160009323</c:v>
                </c:pt>
                <c:pt idx="51">
                  <c:v>2.0774253399962861</c:v>
                </c:pt>
                <c:pt idx="52">
                  <c:v>1.0985190358083985</c:v>
                </c:pt>
                <c:pt idx="53">
                  <c:v>1.1110892047055732</c:v>
                </c:pt>
                <c:pt idx="54">
                  <c:v>1.2920333593921862</c:v>
                </c:pt>
                <c:pt idx="55">
                  <c:v>1.4330647373274052</c:v>
                </c:pt>
                <c:pt idx="56">
                  <c:v>1.8784582107732595</c:v>
                </c:pt>
                <c:pt idx="57">
                  <c:v>2.4022766519324001</c:v>
                </c:pt>
                <c:pt idx="58">
                  <c:v>2.3401340978610241</c:v>
                </c:pt>
                <c:pt idx="59">
                  <c:v>2.324213880620829</c:v>
                </c:pt>
                <c:pt idx="60">
                  <c:v>2.5015184660113876</c:v>
                </c:pt>
                <c:pt idx="61">
                  <c:v>2.8033315533538161</c:v>
                </c:pt>
                <c:pt idx="62">
                  <c:v>2.7321654352225444</c:v>
                </c:pt>
                <c:pt idx="63">
                  <c:v>2.8230577312424066</c:v>
                </c:pt>
                <c:pt idx="64">
                  <c:v>2.8600287088848653</c:v>
                </c:pt>
                <c:pt idx="65">
                  <c:v>2.766236587316584</c:v>
                </c:pt>
                <c:pt idx="66">
                  <c:v>2.8745364245678084</c:v>
                </c:pt>
                <c:pt idx="67">
                  <c:v>2.9614372604187533</c:v>
                </c:pt>
                <c:pt idx="68">
                  <c:v>3.0727872121818045</c:v>
                </c:pt>
                <c:pt idx="69">
                  <c:v>3.1690728423511061</c:v>
                </c:pt>
                <c:pt idx="70">
                  <c:v>3.26821782739799</c:v>
                </c:pt>
                <c:pt idx="71">
                  <c:v>3.3054412904989228</c:v>
                </c:pt>
                <c:pt idx="72">
                  <c:v>3.3025854781469022</c:v>
                </c:pt>
                <c:pt idx="73">
                  <c:v>3.3617605766363079</c:v>
                </c:pt>
                <c:pt idx="74">
                  <c:v>3.6733786232989507</c:v>
                </c:pt>
                <c:pt idx="75">
                  <c:v>3.8769056270202329</c:v>
                </c:pt>
                <c:pt idx="76">
                  <c:v>3.6803166059441672</c:v>
                </c:pt>
                <c:pt idx="77">
                  <c:v>2.9856058727156132</c:v>
                </c:pt>
                <c:pt idx="78">
                  <c:v>2.8179727041663938</c:v>
                </c:pt>
                <c:pt idx="79">
                  <c:v>3.4395456354133547</c:v>
                </c:pt>
                <c:pt idx="80">
                  <c:v>3.4525552921791824</c:v>
                </c:pt>
                <c:pt idx="81">
                  <c:v>3.5939156955949514</c:v>
                </c:pt>
                <c:pt idx="82">
                  <c:v>3.6101159870533417</c:v>
                </c:pt>
                <c:pt idx="83">
                  <c:v>3.7352665449266187</c:v>
                </c:pt>
                <c:pt idx="84">
                  <c:v>3.7254578283822948</c:v>
                </c:pt>
                <c:pt idx="85">
                  <c:v>3.9575719399238318</c:v>
                </c:pt>
                <c:pt idx="86">
                  <c:v>4.0534150764452104</c:v>
                </c:pt>
                <c:pt idx="87">
                  <c:v>4.0428893741963234</c:v>
                </c:pt>
                <c:pt idx="88">
                  <c:v>3.8249204598882258</c:v>
                </c:pt>
                <c:pt idx="89">
                  <c:v>3.7544290318532791</c:v>
                </c:pt>
                <c:pt idx="90">
                  <c:v>3.7569582877577279</c:v>
                </c:pt>
                <c:pt idx="91">
                  <c:v>3.9426606983742341</c:v>
                </c:pt>
                <c:pt idx="92">
                  <c:v>4.0130901858864032</c:v>
                </c:pt>
                <c:pt idx="93">
                  <c:v>4.0375926543804619</c:v>
                </c:pt>
                <c:pt idx="94">
                  <c:v>4.0379553875284913</c:v>
                </c:pt>
                <c:pt idx="95">
                  <c:v>4.1168359454993642</c:v>
                </c:pt>
                <c:pt idx="96">
                  <c:v>4.0586746534172269</c:v>
                </c:pt>
                <c:pt idx="97">
                  <c:v>4.2583776618145164</c:v>
                </c:pt>
                <c:pt idx="98">
                  <c:v>4.2344674391854298</c:v>
                </c:pt>
                <c:pt idx="99">
                  <c:v>4.2576604614114277</c:v>
                </c:pt>
                <c:pt idx="100">
                  <c:v>4.3118034560098106</c:v>
                </c:pt>
                <c:pt idx="101">
                  <c:v>4.3777951251318781</c:v>
                </c:pt>
                <c:pt idx="102">
                  <c:v>4.3921513710095894</c:v>
                </c:pt>
                <c:pt idx="103">
                  <c:v>4.4611079193313641</c:v>
                </c:pt>
                <c:pt idx="104">
                  <c:v>4.5464276079382859</c:v>
                </c:pt>
                <c:pt idx="105">
                  <c:v>4.5445869975339059</c:v>
                </c:pt>
                <c:pt idx="106">
                  <c:v>4.5225621499504376</c:v>
                </c:pt>
                <c:pt idx="107">
                  <c:v>4.5119120299097037</c:v>
                </c:pt>
                <c:pt idx="108">
                  <c:v>4.5217521997870547</c:v>
                </c:pt>
                <c:pt idx="109">
                  <c:v>4.5386723753800373</c:v>
                </c:pt>
                <c:pt idx="110">
                  <c:v>4.5353635491526711</c:v>
                </c:pt>
                <c:pt idx="111">
                  <c:v>4.5915373770433421</c:v>
                </c:pt>
                <c:pt idx="112">
                  <c:v>4.6059186352985115</c:v>
                </c:pt>
                <c:pt idx="113">
                  <c:v>4.6492398583901196</c:v>
                </c:pt>
                <c:pt idx="114">
                  <c:v>4.6714663078830654</c:v>
                </c:pt>
                <c:pt idx="115">
                  <c:v>4.7679010461738836</c:v>
                </c:pt>
                <c:pt idx="116">
                  <c:v>4.7478985512912075</c:v>
                </c:pt>
                <c:pt idx="117">
                  <c:v>4.7578587376407633</c:v>
                </c:pt>
                <c:pt idx="118">
                  <c:v>4.7366556486392097</c:v>
                </c:pt>
                <c:pt idx="119">
                  <c:v>4.7881342346153266</c:v>
                </c:pt>
                <c:pt idx="120">
                  <c:v>4.7995015550591713</c:v>
                </c:pt>
                <c:pt idx="121">
                  <c:v>4.8358325164161275</c:v>
                </c:pt>
                <c:pt idx="122">
                  <c:v>4.884679327944963</c:v>
                </c:pt>
                <c:pt idx="123">
                  <c:v>4.9116009120031778</c:v>
                </c:pt>
                <c:pt idx="124">
                  <c:v>4.8772794214358539</c:v>
                </c:pt>
                <c:pt idx="125">
                  <c:v>4.9201667388203196</c:v>
                </c:pt>
                <c:pt idx="126">
                  <c:v>4.8894671049212413</c:v>
                </c:pt>
                <c:pt idx="127">
                  <c:v>4.8689522320227052</c:v>
                </c:pt>
                <c:pt idx="128">
                  <c:v>4.7906801296550006</c:v>
                </c:pt>
                <c:pt idx="129">
                  <c:v>4.7697533576475326</c:v>
                </c:pt>
                <c:pt idx="130">
                  <c:v>4.8711677060414571</c:v>
                </c:pt>
                <c:pt idx="131">
                  <c:v>4.8559387106835494</c:v>
                </c:pt>
                <c:pt idx="132">
                  <c:v>4.8926222070089231</c:v>
                </c:pt>
                <c:pt idx="133">
                  <c:v>4.8854234730122403</c:v>
                </c:pt>
                <c:pt idx="134">
                  <c:v>4.9175698528823863</c:v>
                </c:pt>
                <c:pt idx="135">
                  <c:v>4.9679195540450305</c:v>
                </c:pt>
                <c:pt idx="136">
                  <c:v>4.9879404056510701</c:v>
                </c:pt>
                <c:pt idx="137">
                  <c:v>4.935291498047234</c:v>
                </c:pt>
                <c:pt idx="138">
                  <c:v>4.975782243212068</c:v>
                </c:pt>
                <c:pt idx="139">
                  <c:v>4.9765517227045919</c:v>
                </c:pt>
                <c:pt idx="140">
                  <c:v>5.0880034415657027</c:v>
                </c:pt>
                <c:pt idx="141">
                  <c:v>5.1395595337072608</c:v>
                </c:pt>
                <c:pt idx="142">
                  <c:v>5.1303972744039861</c:v>
                </c:pt>
                <c:pt idx="143">
                  <c:v>5.1536197103271064</c:v>
                </c:pt>
                <c:pt idx="144">
                  <c:v>5.212788367860921</c:v>
                </c:pt>
                <c:pt idx="145">
                  <c:v>5.2217976544693068</c:v>
                </c:pt>
                <c:pt idx="146">
                  <c:v>5.2349074680942742</c:v>
                </c:pt>
                <c:pt idx="147">
                  <c:v>5.2005198503830785</c:v>
                </c:pt>
                <c:pt idx="148">
                  <c:v>5.1905197301089778</c:v>
                </c:pt>
                <c:pt idx="149">
                  <c:v>5.3502444787065562</c:v>
                </c:pt>
                <c:pt idx="150">
                  <c:v>5.3144075386420742</c:v>
                </c:pt>
                <c:pt idx="151">
                  <c:v>5.3094511159790247</c:v>
                </c:pt>
                <c:pt idx="152">
                  <c:v>5.331950017892706</c:v>
                </c:pt>
                <c:pt idx="153">
                  <c:v>5.2735486928662034</c:v>
                </c:pt>
                <c:pt idx="154">
                  <c:v>5.237297062612023</c:v>
                </c:pt>
                <c:pt idx="155">
                  <c:v>5.2218643183594704</c:v>
                </c:pt>
                <c:pt idx="156">
                  <c:v>5.2250771743487689</c:v>
                </c:pt>
                <c:pt idx="157">
                  <c:v>5.336485309410488</c:v>
                </c:pt>
                <c:pt idx="158">
                  <c:v>5.3263325384892868</c:v>
                </c:pt>
                <c:pt idx="159">
                  <c:v>5.3164517905918141</c:v>
                </c:pt>
                <c:pt idx="160">
                  <c:v>5.3113006363719295</c:v>
                </c:pt>
                <c:pt idx="161">
                  <c:v>5.3414518229039309</c:v>
                </c:pt>
                <c:pt idx="162">
                  <c:v>5.3455899221613867</c:v>
                </c:pt>
                <c:pt idx="163">
                  <c:v>5.3103770033426922</c:v>
                </c:pt>
                <c:pt idx="164">
                  <c:v>5.2759634071106731</c:v>
                </c:pt>
                <c:pt idx="165">
                  <c:v>5.3180806009070825</c:v>
                </c:pt>
                <c:pt idx="166">
                  <c:v>5.3022266181600219</c:v>
                </c:pt>
                <c:pt idx="167">
                  <c:v>5.3492584757574901</c:v>
                </c:pt>
                <c:pt idx="168">
                  <c:v>5.3370332200312509</c:v>
                </c:pt>
                <c:pt idx="169">
                  <c:v>5.3741836856357139</c:v>
                </c:pt>
                <c:pt idx="170">
                  <c:v>5.4154264123637663</c:v>
                </c:pt>
                <c:pt idx="171">
                  <c:v>5.3758526445740529</c:v>
                </c:pt>
                <c:pt idx="172">
                  <c:v>5.4118259181981987</c:v>
                </c:pt>
                <c:pt idx="173">
                  <c:v>5.3869026406066611</c:v>
                </c:pt>
                <c:pt idx="174">
                  <c:v>5.413416834224849</c:v>
                </c:pt>
                <c:pt idx="175">
                  <c:v>5.4550769348740591</c:v>
                </c:pt>
                <c:pt idx="176">
                  <c:v>5.4300106680687854</c:v>
                </c:pt>
                <c:pt idx="177">
                  <c:v>5.4242334529671643</c:v>
                </c:pt>
                <c:pt idx="178">
                  <c:v>5.473517605379441</c:v>
                </c:pt>
                <c:pt idx="179">
                  <c:v>5.3910130437551551</c:v>
                </c:pt>
                <c:pt idx="180">
                  <c:v>5.4062726336520317</c:v>
                </c:pt>
                <c:pt idx="181">
                  <c:v>5.4553199735976943</c:v>
                </c:pt>
                <c:pt idx="182">
                  <c:v>5.4357722101785022</c:v>
                </c:pt>
                <c:pt idx="183">
                  <c:v>5.5045421854871934</c:v>
                </c:pt>
                <c:pt idx="184">
                  <c:v>5.5099964940160673</c:v>
                </c:pt>
                <c:pt idx="185">
                  <c:v>5.4160684682851956</c:v>
                </c:pt>
                <c:pt idx="186">
                  <c:v>5.3495782692017491</c:v>
                </c:pt>
                <c:pt idx="187">
                  <c:v>5.4090108985648255</c:v>
                </c:pt>
                <c:pt idx="188">
                  <c:v>5.3779352202095065</c:v>
                </c:pt>
                <c:pt idx="189">
                  <c:v>5.244709851032292</c:v>
                </c:pt>
                <c:pt idx="190">
                  <c:v>5.3409630617252013</c:v>
                </c:pt>
                <c:pt idx="191">
                  <c:v>5.3008113255220479</c:v>
                </c:pt>
                <c:pt idx="192">
                  <c:v>5.3359764739202342</c:v>
                </c:pt>
                <c:pt idx="193">
                  <c:v>5.4049812220595683</c:v>
                </c:pt>
                <c:pt idx="194">
                  <c:v>5.4227465583730483</c:v>
                </c:pt>
                <c:pt idx="195">
                  <c:v>5.4368582626374895</c:v>
                </c:pt>
                <c:pt idx="196">
                  <c:v>5.4603028041786184</c:v>
                </c:pt>
                <c:pt idx="197">
                  <c:v>5.4116954888478563</c:v>
                </c:pt>
                <c:pt idx="198">
                  <c:v>5.3811669696685049</c:v>
                </c:pt>
                <c:pt idx="199">
                  <c:v>5.4548006178799735</c:v>
                </c:pt>
                <c:pt idx="200">
                  <c:v>5.4878944623149684</c:v>
                </c:pt>
                <c:pt idx="201">
                  <c:v>5.5055611446589214</c:v>
                </c:pt>
                <c:pt idx="202">
                  <c:v>5.5166886468569043</c:v>
                </c:pt>
                <c:pt idx="203">
                  <c:v>5.4616681794109168</c:v>
                </c:pt>
                <c:pt idx="204">
                  <c:v>5.5047845801152739</c:v>
                </c:pt>
                <c:pt idx="205">
                  <c:v>5.5220935747263722</c:v>
                </c:pt>
                <c:pt idx="206">
                  <c:v>5.5127934789738431</c:v>
                </c:pt>
                <c:pt idx="207">
                  <c:v>5.5864383988575517</c:v>
                </c:pt>
                <c:pt idx="208">
                  <c:v>5.5759491953568885</c:v>
                </c:pt>
                <c:pt idx="209">
                  <c:v>5.5486776527125192</c:v>
                </c:pt>
                <c:pt idx="210">
                  <c:v>5.5831371944276009</c:v>
                </c:pt>
                <c:pt idx="211">
                  <c:v>5.6131308995958307</c:v>
                </c:pt>
                <c:pt idx="212">
                  <c:v>5.6820024273040559</c:v>
                </c:pt>
                <c:pt idx="213">
                  <c:v>5.7201659478709255</c:v>
                </c:pt>
                <c:pt idx="214">
                  <c:v>5.7267998100638096</c:v>
                </c:pt>
                <c:pt idx="215">
                  <c:v>5.6970862864630156</c:v>
                </c:pt>
                <c:pt idx="216">
                  <c:v>5.7011250876553676</c:v>
                </c:pt>
                <c:pt idx="217">
                  <c:v>5.7253577874601724</c:v>
                </c:pt>
                <c:pt idx="218">
                  <c:v>5.7577930441877978</c:v>
                </c:pt>
                <c:pt idx="219">
                  <c:v>5.7819562890216725</c:v>
                </c:pt>
                <c:pt idx="220">
                  <c:v>5.7873864439671463</c:v>
                </c:pt>
                <c:pt idx="221">
                  <c:v>5.8020330695919498</c:v>
                </c:pt>
                <c:pt idx="222">
                  <c:v>5.7829201780232431</c:v>
                </c:pt>
                <c:pt idx="223">
                  <c:v>5.7674838912451065</c:v>
                </c:pt>
                <c:pt idx="224">
                  <c:v>5.77253886052842</c:v>
                </c:pt>
                <c:pt idx="225">
                  <c:v>5.8093996978305862</c:v>
                </c:pt>
                <c:pt idx="226">
                  <c:v>5.8217830790161518</c:v>
                </c:pt>
                <c:pt idx="227">
                  <c:v>5.8463118480788223</c:v>
                </c:pt>
                <c:pt idx="228">
                  <c:v>5.8442539627731049</c:v>
                </c:pt>
                <c:pt idx="229">
                  <c:v>5.9359519149859263</c:v>
                </c:pt>
                <c:pt idx="230">
                  <c:v>5.9735694572187192</c:v>
                </c:pt>
                <c:pt idx="231">
                  <c:v>5.9911180553771537</c:v>
                </c:pt>
                <c:pt idx="232">
                  <c:v>5.9837970505738136</c:v>
                </c:pt>
                <c:pt idx="233">
                  <c:v>5.9910331421128449</c:v>
                </c:pt>
                <c:pt idx="234">
                  <c:v>5.9900148270366937</c:v>
                </c:pt>
                <c:pt idx="235">
                  <c:v>6.0107496585680487</c:v>
                </c:pt>
                <c:pt idx="236">
                  <c:v>6.0254842032364309</c:v>
                </c:pt>
                <c:pt idx="237">
                  <c:v>6.0519844414508972</c:v>
                </c:pt>
                <c:pt idx="238">
                  <c:v>6.0581502608721083</c:v>
                </c:pt>
                <c:pt idx="239">
                  <c:v>6.1007722108869622</c:v>
                </c:pt>
                <c:pt idx="240">
                  <c:v>6.1131135111627488</c:v>
                </c:pt>
                <c:pt idx="241">
                  <c:v>6.1233815751887022</c:v>
                </c:pt>
                <c:pt idx="242">
                  <c:v>6.1418492977074912</c:v>
                </c:pt>
                <c:pt idx="243">
                  <c:v>6.1552655934684841</c:v>
                </c:pt>
                <c:pt idx="244">
                  <c:v>6.1860983404494307</c:v>
                </c:pt>
                <c:pt idx="245">
                  <c:v>6.2010124804290578</c:v>
                </c:pt>
                <c:pt idx="246">
                  <c:v>6.2098662179603581</c:v>
                </c:pt>
                <c:pt idx="247">
                  <c:v>6.2005362791136776</c:v>
                </c:pt>
                <c:pt idx="248">
                  <c:v>6.2223232407379703</c:v>
                </c:pt>
                <c:pt idx="249">
                  <c:v>6.2207485344495161</c:v>
                </c:pt>
                <c:pt idx="250">
                  <c:v>6.2297293735041226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6E-43BB-BB56-0787F08BF1B3}"/>
            </c:ext>
          </c:extLst>
        </c:ser>
        <c:ser>
          <c:idx val="4"/>
          <c:order val="5"/>
          <c:tx>
            <c:strRef>
              <c:f>'LTN 2020'!$L$2</c:f>
              <c:strCache>
                <c:ptCount val="1"/>
                <c:pt idx="0">
                  <c:v>07/22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'LTN 2020'!$B$3:$B$988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</c:numCache>
            </c:numRef>
          </c:cat>
          <c:val>
            <c:numRef>
              <c:f>'LTN 2020'!$L$3:$L$988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-2.3223381393000508E-2</c:v>
                </c:pt>
                <c:pt idx="2">
                  <c:v>-7.3477683279554729E-2</c:v>
                </c:pt>
                <c:pt idx="3">
                  <c:v>7.6929602024455868E-2</c:v>
                </c:pt>
                <c:pt idx="4">
                  <c:v>0.26005681873348951</c:v>
                </c:pt>
                <c:pt idx="5">
                  <c:v>0.37526866617600962</c:v>
                </c:pt>
                <c:pt idx="6">
                  <c:v>0.37267732582233482</c:v>
                </c:pt>
                <c:pt idx="7">
                  <c:v>0.2946872661842681</c:v>
                </c:pt>
                <c:pt idx="8">
                  <c:v>0.45226904922943678</c:v>
                </c:pt>
                <c:pt idx="9">
                  <c:v>0.7304682234705151</c:v>
                </c:pt>
                <c:pt idx="10">
                  <c:v>0.51770079337543073</c:v>
                </c:pt>
                <c:pt idx="11">
                  <c:v>0.58530479472282959</c:v>
                </c:pt>
                <c:pt idx="12">
                  <c:v>0.58302596576207399</c:v>
                </c:pt>
                <c:pt idx="13">
                  <c:v>0.76465191570278535</c:v>
                </c:pt>
                <c:pt idx="14">
                  <c:v>0.92709151854519778</c:v>
                </c:pt>
                <c:pt idx="15">
                  <c:v>0.85474473086610825</c:v>
                </c:pt>
                <c:pt idx="16">
                  <c:v>0.89866212957909752</c:v>
                </c:pt>
                <c:pt idx="17">
                  <c:v>1.0584573348829451</c:v>
                </c:pt>
                <c:pt idx="18">
                  <c:v>1.0557918974262392</c:v>
                </c:pt>
                <c:pt idx="19">
                  <c:v>1.0966905252744574</c:v>
                </c:pt>
                <c:pt idx="20">
                  <c:v>1.0421565439502345</c:v>
                </c:pt>
                <c:pt idx="21">
                  <c:v>1.0137121754771661</c:v>
                </c:pt>
                <c:pt idx="22">
                  <c:v>1.1702289270134836</c:v>
                </c:pt>
                <c:pt idx="23">
                  <c:v>1.2254891285559788</c:v>
                </c:pt>
                <c:pt idx="24">
                  <c:v>1.2940084806902119</c:v>
                </c:pt>
                <c:pt idx="25">
                  <c:v>1.0164554835005335</c:v>
                </c:pt>
                <c:pt idx="26">
                  <c:v>1.0829833616430529</c:v>
                </c:pt>
                <c:pt idx="27">
                  <c:v>1.1950938794115684</c:v>
                </c:pt>
                <c:pt idx="28">
                  <c:v>1.3984943150775919</c:v>
                </c:pt>
                <c:pt idx="29">
                  <c:v>1.5537587340945347</c:v>
                </c:pt>
                <c:pt idx="30">
                  <c:v>1.4807792623550364</c:v>
                </c:pt>
                <c:pt idx="31">
                  <c:v>1.8016015373008232</c:v>
                </c:pt>
                <c:pt idx="32">
                  <c:v>1.8333692980622596</c:v>
                </c:pt>
                <c:pt idx="33">
                  <c:v>1.8270056376014754</c:v>
                </c:pt>
                <c:pt idx="34">
                  <c:v>2.0028746542862574</c:v>
                </c:pt>
                <c:pt idx="35">
                  <c:v>1.9961277014035606</c:v>
                </c:pt>
                <c:pt idx="36">
                  <c:v>1.9258296757541427</c:v>
                </c:pt>
                <c:pt idx="37">
                  <c:v>1.7443061810670013</c:v>
                </c:pt>
                <c:pt idx="38">
                  <c:v>1.9988753546273719</c:v>
                </c:pt>
                <c:pt idx="39">
                  <c:v>2.1536916462572497</c:v>
                </c:pt>
                <c:pt idx="40">
                  <c:v>2.7455876527294976</c:v>
                </c:pt>
                <c:pt idx="41">
                  <c:v>2.9945996579089806</c:v>
                </c:pt>
                <c:pt idx="42">
                  <c:v>3.1324658941754624</c:v>
                </c:pt>
                <c:pt idx="43">
                  <c:v>2.6503099842586142</c:v>
                </c:pt>
                <c:pt idx="44">
                  <c:v>2.6693122320731177</c:v>
                </c:pt>
                <c:pt idx="45">
                  <c:v>2.1085921243169992</c:v>
                </c:pt>
                <c:pt idx="46">
                  <c:v>2.3809289370166464</c:v>
                </c:pt>
                <c:pt idx="47">
                  <c:v>1.1091651384834478</c:v>
                </c:pt>
                <c:pt idx="48">
                  <c:v>-1.6224139309176988</c:v>
                </c:pt>
                <c:pt idx="49">
                  <c:v>0.43314742274886964</c:v>
                </c:pt>
                <c:pt idx="50">
                  <c:v>1.176055497824513</c:v>
                </c:pt>
                <c:pt idx="51">
                  <c:v>2.4339789180271243</c:v>
                </c:pt>
                <c:pt idx="52">
                  <c:v>-0.79366447631327164</c:v>
                </c:pt>
                <c:pt idx="53">
                  <c:v>-0.95879558781531982</c:v>
                </c:pt>
                <c:pt idx="54">
                  <c:v>-0.61488772007092241</c:v>
                </c:pt>
                <c:pt idx="55">
                  <c:v>-0.8897110165756339</c:v>
                </c:pt>
                <c:pt idx="56">
                  <c:v>0.3932042816182646</c:v>
                </c:pt>
                <c:pt idx="57">
                  <c:v>1.7769833465514084</c:v>
                </c:pt>
                <c:pt idx="58">
                  <c:v>2.1933477754609187</c:v>
                </c:pt>
                <c:pt idx="59">
                  <c:v>2.2993879338015333</c:v>
                </c:pt>
                <c:pt idx="60">
                  <c:v>2.9140310648239298</c:v>
                </c:pt>
                <c:pt idx="61">
                  <c:v>3.0989770909789716</c:v>
                </c:pt>
                <c:pt idx="62">
                  <c:v>2.7922509894555692</c:v>
                </c:pt>
                <c:pt idx="63">
                  <c:v>3.0488215852297884</c:v>
                </c:pt>
                <c:pt idx="64">
                  <c:v>2.8555853739348214</c:v>
                </c:pt>
                <c:pt idx="65">
                  <c:v>2.9287173850808923</c:v>
                </c:pt>
                <c:pt idx="66">
                  <c:v>3.1538765265336277</c:v>
                </c:pt>
                <c:pt idx="67">
                  <c:v>3.3651724201795519</c:v>
                </c:pt>
                <c:pt idx="68">
                  <c:v>3.7727200942585082</c:v>
                </c:pt>
                <c:pt idx="69">
                  <c:v>4.0399791971468035</c:v>
                </c:pt>
                <c:pt idx="70">
                  <c:v>4.2536775292725926</c:v>
                </c:pt>
                <c:pt idx="71">
                  <c:v>4.2958967550267957</c:v>
                </c:pt>
                <c:pt idx="72">
                  <c:v>4.4560721653732482</c:v>
                </c:pt>
                <c:pt idx="73">
                  <c:v>4.5200112188044983</c:v>
                </c:pt>
                <c:pt idx="74">
                  <c:v>5.0164337940891812</c:v>
                </c:pt>
                <c:pt idx="75">
                  <c:v>5.4986864418905768</c:v>
                </c:pt>
                <c:pt idx="76">
                  <c:v>4.9908508544843189</c:v>
                </c:pt>
                <c:pt idx="77">
                  <c:v>3.1741114391179659</c:v>
                </c:pt>
                <c:pt idx="78">
                  <c:v>2.8899115430041755</c:v>
                </c:pt>
                <c:pt idx="79">
                  <c:v>4.1741073031732023</c:v>
                </c:pt>
                <c:pt idx="80">
                  <c:v>4.3856730566388613</c:v>
                </c:pt>
                <c:pt idx="81">
                  <c:v>4.5148971465259535</c:v>
                </c:pt>
                <c:pt idx="82">
                  <c:v>4.3160008542069583</c:v>
                </c:pt>
                <c:pt idx="83">
                  <c:v>4.6575220634101244</c:v>
                </c:pt>
                <c:pt idx="84">
                  <c:v>4.771887397189345</c:v>
                </c:pt>
                <c:pt idx="85">
                  <c:v>5.0530168374220752</c:v>
                </c:pt>
                <c:pt idx="86">
                  <c:v>5.3763862002849994</c:v>
                </c:pt>
                <c:pt idx="87">
                  <c:v>5.3472113807405908</c:v>
                </c:pt>
                <c:pt idx="88">
                  <c:v>4.7858258855730362</c:v>
                </c:pt>
                <c:pt idx="89">
                  <c:v>4.4851903829640438</c:v>
                </c:pt>
                <c:pt idx="90">
                  <c:v>4.4871895182302834</c:v>
                </c:pt>
                <c:pt idx="91">
                  <c:v>4.8016178306592661</c:v>
                </c:pt>
                <c:pt idx="92">
                  <c:v>5.0753999942577677</c:v>
                </c:pt>
                <c:pt idx="93">
                  <c:v>5.1954895579418681</c:v>
                </c:pt>
                <c:pt idx="94">
                  <c:v>5.1029275254280693</c:v>
                </c:pt>
                <c:pt idx="95">
                  <c:v>5.2593377052050583</c:v>
                </c:pt>
                <c:pt idx="96">
                  <c:v>5.0810229123829043</c:v>
                </c:pt>
                <c:pt idx="97">
                  <c:v>5.6137909171422251</c:v>
                </c:pt>
                <c:pt idx="98">
                  <c:v>5.5815103083759476</c:v>
                </c:pt>
                <c:pt idx="99">
                  <c:v>5.6561577653655881</c:v>
                </c:pt>
                <c:pt idx="100">
                  <c:v>5.7370276638001982</c:v>
                </c:pt>
                <c:pt idx="101">
                  <c:v>5.8415240181466821</c:v>
                </c:pt>
                <c:pt idx="102">
                  <c:v>5.8359020148006202</c:v>
                </c:pt>
                <c:pt idx="103">
                  <c:v>6.063502244148089</c:v>
                </c:pt>
                <c:pt idx="104">
                  <c:v>6.2244881487327763</c:v>
                </c:pt>
                <c:pt idx="105">
                  <c:v>6.1680858455464449</c:v>
                </c:pt>
                <c:pt idx="106">
                  <c:v>5.9890032100592849</c:v>
                </c:pt>
                <c:pt idx="107">
                  <c:v>5.8984958856389769</c:v>
                </c:pt>
                <c:pt idx="108">
                  <c:v>5.8877361401064032</c:v>
                </c:pt>
                <c:pt idx="109">
                  <c:v>6.0645798538689011</c:v>
                </c:pt>
                <c:pt idx="110">
                  <c:v>6.1258791980042249</c:v>
                </c:pt>
                <c:pt idx="111">
                  <c:v>6.1646554241092444</c:v>
                </c:pt>
                <c:pt idx="112">
                  <c:v>6.0756162057166829</c:v>
                </c:pt>
                <c:pt idx="113">
                  <c:v>6.1952722784784919</c:v>
                </c:pt>
                <c:pt idx="114">
                  <c:v>6.0316408328814353</c:v>
                </c:pt>
                <c:pt idx="115">
                  <c:v>6.2508284110436518</c:v>
                </c:pt>
                <c:pt idx="116">
                  <c:v>6.2132287051442026</c:v>
                </c:pt>
                <c:pt idx="117">
                  <c:v>6.31139901931832</c:v>
                </c:pt>
                <c:pt idx="118">
                  <c:v>6.1556398191827455</c:v>
                </c:pt>
                <c:pt idx="119">
                  <c:v>6.4213388807487837</c:v>
                </c:pt>
                <c:pt idx="120">
                  <c:v>6.4157993218646014</c:v>
                </c:pt>
                <c:pt idx="121">
                  <c:v>6.4926805549468058</c:v>
                </c:pt>
                <c:pt idx="122">
                  <c:v>6.6243503066238718</c:v>
                </c:pt>
                <c:pt idx="123">
                  <c:v>6.6899320745340329</c:v>
                </c:pt>
                <c:pt idx="124">
                  <c:v>6.6607128882056887</c:v>
                </c:pt>
                <c:pt idx="125">
                  <c:v>6.7574668957157691</c:v>
                </c:pt>
                <c:pt idx="126">
                  <c:v>6.7311838070955421</c:v>
                </c:pt>
                <c:pt idx="127">
                  <c:v>6.6000761871446656</c:v>
                </c:pt>
                <c:pt idx="128">
                  <c:v>6.3613233146626813</c:v>
                </c:pt>
                <c:pt idx="129">
                  <c:v>6.3543408061746298</c:v>
                </c:pt>
                <c:pt idx="130">
                  <c:v>6.5513072577404241</c:v>
                </c:pt>
                <c:pt idx="131">
                  <c:v>6.5115686840748754</c:v>
                </c:pt>
                <c:pt idx="132">
                  <c:v>6.5602871862839862</c:v>
                </c:pt>
                <c:pt idx="133">
                  <c:v>6.4699876310553961</c:v>
                </c:pt>
                <c:pt idx="134">
                  <c:v>6.5072564156335444</c:v>
                </c:pt>
                <c:pt idx="135">
                  <c:v>6.7212471340131641</c:v>
                </c:pt>
                <c:pt idx="136">
                  <c:v>6.7761249579127769</c:v>
                </c:pt>
                <c:pt idx="137">
                  <c:v>6.610638912139355</c:v>
                </c:pt>
                <c:pt idx="138">
                  <c:v>6.6711378246059994</c:v>
                </c:pt>
                <c:pt idx="139">
                  <c:v>6.6674349133593047</c:v>
                </c:pt>
                <c:pt idx="140">
                  <c:v>7.0364405447699951</c:v>
                </c:pt>
                <c:pt idx="141">
                  <c:v>7.2397856363034974</c:v>
                </c:pt>
                <c:pt idx="142">
                  <c:v>7.1936321745503573</c:v>
                </c:pt>
                <c:pt idx="143">
                  <c:v>7.2097295414918383</c:v>
                </c:pt>
                <c:pt idx="144">
                  <c:v>7.5139598970722643</c:v>
                </c:pt>
                <c:pt idx="145">
                  <c:v>7.521942602104037</c:v>
                </c:pt>
                <c:pt idx="146">
                  <c:v>7.49683934976344</c:v>
                </c:pt>
                <c:pt idx="147">
                  <c:v>7.3362049490286685</c:v>
                </c:pt>
                <c:pt idx="148">
                  <c:v>7.2712522060627283</c:v>
                </c:pt>
                <c:pt idx="149">
                  <c:v>7.6748510076779297</c:v>
                </c:pt>
                <c:pt idx="150">
                  <c:v>7.4706250982667033</c:v>
                </c:pt>
                <c:pt idx="151">
                  <c:v>7.4025304323064089</c:v>
                </c:pt>
                <c:pt idx="152">
                  <c:v>7.4129855564153635</c:v>
                </c:pt>
                <c:pt idx="153">
                  <c:v>7.2005003356571562</c:v>
                </c:pt>
                <c:pt idx="154">
                  <c:v>7.0567874034404898</c:v>
                </c:pt>
                <c:pt idx="155">
                  <c:v>7.1200495203747938</c:v>
                </c:pt>
                <c:pt idx="156">
                  <c:v>7.0317448695593088</c:v>
                </c:pt>
                <c:pt idx="157">
                  <c:v>7.3792895557640792</c:v>
                </c:pt>
                <c:pt idx="158">
                  <c:v>7.1945940647213158</c:v>
                </c:pt>
                <c:pt idx="159">
                  <c:v>7.215914934385248</c:v>
                </c:pt>
                <c:pt idx="160">
                  <c:v>7.2481308225337715</c:v>
                </c:pt>
                <c:pt idx="161">
                  <c:v>7.4035445792306254</c:v>
                </c:pt>
                <c:pt idx="162">
                  <c:v>7.3454039671547067</c:v>
                </c:pt>
                <c:pt idx="163">
                  <c:v>7.1605633692851667</c:v>
                </c:pt>
                <c:pt idx="164">
                  <c:v>7.0798721958074351</c:v>
                </c:pt>
                <c:pt idx="165">
                  <c:v>7.2591700330661313</c:v>
                </c:pt>
                <c:pt idx="166">
                  <c:v>7.1984667818292047</c:v>
                </c:pt>
                <c:pt idx="167">
                  <c:v>7.3710859315917698</c:v>
                </c:pt>
                <c:pt idx="168">
                  <c:v>7.2722163831813624</c:v>
                </c:pt>
                <c:pt idx="169">
                  <c:v>7.3809758365952494</c:v>
                </c:pt>
                <c:pt idx="170">
                  <c:v>7.4889157623277969</c:v>
                </c:pt>
                <c:pt idx="171">
                  <c:v>7.2903587386889512</c:v>
                </c:pt>
                <c:pt idx="172">
                  <c:v>7.3563466684972711</c:v>
                </c:pt>
                <c:pt idx="173">
                  <c:v>7.2602781735377153</c:v>
                </c:pt>
                <c:pt idx="174">
                  <c:v>7.1984121237809617</c:v>
                </c:pt>
                <c:pt idx="175">
                  <c:v>7.2874316744239387</c:v>
                </c:pt>
                <c:pt idx="176">
                  <c:v>7.171248674672559</c:v>
                </c:pt>
                <c:pt idx="177">
                  <c:v>7.1060656360807828</c:v>
                </c:pt>
                <c:pt idx="178">
                  <c:v>7.303466836390049</c:v>
                </c:pt>
                <c:pt idx="179">
                  <c:v>6.9335118930202944</c:v>
                </c:pt>
                <c:pt idx="180">
                  <c:v>6.8610262876203754</c:v>
                </c:pt>
                <c:pt idx="181">
                  <c:v>7.0591406725464267</c:v>
                </c:pt>
                <c:pt idx="182">
                  <c:v>6.9691086901899402</c:v>
                </c:pt>
                <c:pt idx="183">
                  <c:v>7.3231978200652303</c:v>
                </c:pt>
                <c:pt idx="184">
                  <c:v>7.2842807179865021</c:v>
                </c:pt>
                <c:pt idx="185">
                  <c:v>6.8692643303544632</c:v>
                </c:pt>
                <c:pt idx="186">
                  <c:v>6.6122129038421296</c:v>
                </c:pt>
                <c:pt idx="187">
                  <c:v>6.9472156262302853</c:v>
                </c:pt>
                <c:pt idx="188">
                  <c:v>6.778063260372158</c:v>
                </c:pt>
                <c:pt idx="189">
                  <c:v>6.2899477936398274</c:v>
                </c:pt>
                <c:pt idx="190">
                  <c:v>6.6097625538095173</c:v>
                </c:pt>
                <c:pt idx="191">
                  <c:v>6.3457379952943649</c:v>
                </c:pt>
                <c:pt idx="192">
                  <c:v>6.4640175542808098</c:v>
                </c:pt>
                <c:pt idx="193">
                  <c:v>6.6661001363780503</c:v>
                </c:pt>
                <c:pt idx="194">
                  <c:v>6.6309136176122996</c:v>
                </c:pt>
                <c:pt idx="195">
                  <c:v>6.7080774030735313</c:v>
                </c:pt>
                <c:pt idx="196">
                  <c:v>6.7902899684586737</c:v>
                </c:pt>
                <c:pt idx="197">
                  <c:v>6.5755157418228016</c:v>
                </c:pt>
                <c:pt idx="198">
                  <c:v>6.4488085521441807</c:v>
                </c:pt>
                <c:pt idx="199">
                  <c:v>6.630082769540202</c:v>
                </c:pt>
                <c:pt idx="200">
                  <c:v>6.7961334626821968</c:v>
                </c:pt>
                <c:pt idx="201">
                  <c:v>6.7740011840009773</c:v>
                </c:pt>
                <c:pt idx="202">
                  <c:v>6.723105622000447</c:v>
                </c:pt>
                <c:pt idx="203">
                  <c:v>6.3170493808150097</c:v>
                </c:pt>
                <c:pt idx="204">
                  <c:v>6.3778229556914035</c:v>
                </c:pt>
                <c:pt idx="205">
                  <c:v>6.383609047529526</c:v>
                </c:pt>
                <c:pt idx="206">
                  <c:v>6.2656131843959573</c:v>
                </c:pt>
                <c:pt idx="207">
                  <c:v>6.4080681810716023</c:v>
                </c:pt>
                <c:pt idx="208">
                  <c:v>6.2932622668324889</c:v>
                </c:pt>
                <c:pt idx="209">
                  <c:v>6.1339697326165732</c:v>
                </c:pt>
                <c:pt idx="210">
                  <c:v>6.3164751282664078</c:v>
                </c:pt>
                <c:pt idx="211">
                  <c:v>6.3853741137063436</c:v>
                </c:pt>
                <c:pt idx="212">
                  <c:v>6.5713999221824526</c:v>
                </c:pt>
                <c:pt idx="213">
                  <c:v>6.7235523772189776</c:v>
                </c:pt>
                <c:pt idx="214">
                  <c:v>6.7219778137793007</c:v>
                </c:pt>
                <c:pt idx="215">
                  <c:v>6.5382247738527299</c:v>
                </c:pt>
                <c:pt idx="216">
                  <c:v>6.5514165738368879</c:v>
                </c:pt>
                <c:pt idx="217">
                  <c:v>6.6373761885579086</c:v>
                </c:pt>
                <c:pt idx="218">
                  <c:v>6.7262465158683948</c:v>
                </c:pt>
                <c:pt idx="219">
                  <c:v>6.8305866716921182</c:v>
                </c:pt>
                <c:pt idx="220">
                  <c:v>6.7877266432134542</c:v>
                </c:pt>
                <c:pt idx="221">
                  <c:v>6.7555598100915049</c:v>
                </c:pt>
                <c:pt idx="222">
                  <c:v>6.5915392403560702</c:v>
                </c:pt>
                <c:pt idx="223">
                  <c:v>6.4446499665832935</c:v>
                </c:pt>
                <c:pt idx="224">
                  <c:v>6.544816442991741</c:v>
                </c:pt>
                <c:pt idx="225">
                  <c:v>6.6416253372448386</c:v>
                </c:pt>
                <c:pt idx="226">
                  <c:v>6.7767909170611818</c:v>
                </c:pt>
                <c:pt idx="227">
                  <c:v>6.9018903825595723</c:v>
                </c:pt>
                <c:pt idx="228">
                  <c:v>6.854097293706829</c:v>
                </c:pt>
                <c:pt idx="229">
                  <c:v>7.1728297559130683</c:v>
                </c:pt>
                <c:pt idx="230">
                  <c:v>7.3670884614910781</c:v>
                </c:pt>
                <c:pt idx="231">
                  <c:v>7.5887221588327947</c:v>
                </c:pt>
                <c:pt idx="232">
                  <c:v>7.489391104391685</c:v>
                </c:pt>
                <c:pt idx="233">
                  <c:v>7.5699531796759922</c:v>
                </c:pt>
                <c:pt idx="234">
                  <c:v>7.5940815062441658</c:v>
                </c:pt>
                <c:pt idx="235">
                  <c:v>7.6376104669030553</c:v>
                </c:pt>
                <c:pt idx="236">
                  <c:v>7.57162733968475</c:v>
                </c:pt>
                <c:pt idx="237">
                  <c:v>7.7201627583578514</c:v>
                </c:pt>
                <c:pt idx="238">
                  <c:v>7.7212189851183943</c:v>
                </c:pt>
                <c:pt idx="239">
                  <c:v>7.8703510684267952</c:v>
                </c:pt>
                <c:pt idx="240">
                  <c:v>7.8099654742149527</c:v>
                </c:pt>
                <c:pt idx="241">
                  <c:v>7.7896422854523362</c:v>
                </c:pt>
                <c:pt idx="242">
                  <c:v>7.7910078218791146</c:v>
                </c:pt>
                <c:pt idx="243">
                  <c:v>7.8012793040937778</c:v>
                </c:pt>
                <c:pt idx="244">
                  <c:v>7.9729199833150632</c:v>
                </c:pt>
                <c:pt idx="245">
                  <c:v>8.0989572116869866</c:v>
                </c:pt>
                <c:pt idx="246">
                  <c:v>8.114902039221894</c:v>
                </c:pt>
                <c:pt idx="247">
                  <c:v>8.0246987644883028</c:v>
                </c:pt>
                <c:pt idx="248">
                  <c:v>8.1216389295350346</c:v>
                </c:pt>
                <c:pt idx="249">
                  <c:v>8.2064201944923596</c:v>
                </c:pt>
                <c:pt idx="250">
                  <c:v>8.2222648537213061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6E-43BB-BB56-0787F08BF1B3}"/>
            </c:ext>
          </c:extLst>
        </c:ser>
        <c:ser>
          <c:idx val="5"/>
          <c:order val="6"/>
          <c:tx>
            <c:strRef>
              <c:f>'LTN 2020'!$Q$2</c:f>
              <c:strCache>
                <c:ptCount val="1"/>
                <c:pt idx="0">
                  <c:v>07/23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'LTN 2020'!$B$3:$B$988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</c:numCache>
            </c:numRef>
          </c:cat>
          <c:val>
            <c:numRef>
              <c:f>'LTN 2020'!$Q$3:$Q$988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2.0245190485002063E-2</c:v>
                </c:pt>
                <c:pt idx="2">
                  <c:v>-0.12216347158229279</c:v>
                </c:pt>
                <c:pt idx="3">
                  <c:v>3.0660024658146767E-2</c:v>
                </c:pt>
                <c:pt idx="4">
                  <c:v>0.24374222018790359</c:v>
                </c:pt>
                <c:pt idx="5">
                  <c:v>0.40281199419658353</c:v>
                </c:pt>
                <c:pt idx="6">
                  <c:v>0.38809979543399376</c:v>
                </c:pt>
                <c:pt idx="7">
                  <c:v>0.21240996632678755</c:v>
                </c:pt>
                <c:pt idx="8">
                  <c:v>0.49755280381837963</c:v>
                </c:pt>
                <c:pt idx="9">
                  <c:v>0.78178871403524752</c:v>
                </c:pt>
                <c:pt idx="10">
                  <c:v>0.41196583178457757</c:v>
                </c:pt>
                <c:pt idx="11">
                  <c:v>0.50054786986437616</c:v>
                </c:pt>
                <c:pt idx="12">
                  <c:v>0.51966920587511733</c:v>
                </c:pt>
                <c:pt idx="13">
                  <c:v>0.70784730099791027</c:v>
                </c:pt>
                <c:pt idx="14">
                  <c:v>0.95975774943004577</c:v>
                </c:pt>
                <c:pt idx="15">
                  <c:v>0.88425078382412536</c:v>
                </c:pt>
                <c:pt idx="16">
                  <c:v>0.97284814162141853</c:v>
                </c:pt>
                <c:pt idx="17">
                  <c:v>1.1256199184956461</c:v>
                </c:pt>
                <c:pt idx="18">
                  <c:v>1.2163686548579467</c:v>
                </c:pt>
                <c:pt idx="19">
                  <c:v>1.2711835844594566</c:v>
                </c:pt>
                <c:pt idx="20">
                  <c:v>1.2276134500452285</c:v>
                </c:pt>
                <c:pt idx="21">
                  <c:v>1.2456499049429803</c:v>
                </c:pt>
                <c:pt idx="22">
                  <c:v>1.4666259219375366</c:v>
                </c:pt>
                <c:pt idx="23">
                  <c:v>1.5206021889253352</c:v>
                </c:pt>
                <c:pt idx="24">
                  <c:v>1.6747821542302255</c:v>
                </c:pt>
                <c:pt idx="25">
                  <c:v>1.3720282597558198</c:v>
                </c:pt>
                <c:pt idx="26">
                  <c:v>1.2616770256961951</c:v>
                </c:pt>
                <c:pt idx="27">
                  <c:v>1.4120257134962122</c:v>
                </c:pt>
                <c:pt idx="28">
                  <c:v>1.7243147226872368</c:v>
                </c:pt>
                <c:pt idx="29">
                  <c:v>1.9045706855073341</c:v>
                </c:pt>
                <c:pt idx="30">
                  <c:v>1.7903360869034213</c:v>
                </c:pt>
                <c:pt idx="31">
                  <c:v>2.2648126164466875</c:v>
                </c:pt>
                <c:pt idx="32">
                  <c:v>2.2542049989487944</c:v>
                </c:pt>
                <c:pt idx="33">
                  <c:v>2.2436782695592017</c:v>
                </c:pt>
                <c:pt idx="34">
                  <c:v>2.490220198755777</c:v>
                </c:pt>
                <c:pt idx="35">
                  <c:v>2.4369942302512104</c:v>
                </c:pt>
                <c:pt idx="36">
                  <c:v>2.2339088244440308</c:v>
                </c:pt>
                <c:pt idx="37">
                  <c:v>1.8775421692381222</c:v>
                </c:pt>
                <c:pt idx="38">
                  <c:v>2.2244824184426415</c:v>
                </c:pt>
                <c:pt idx="39">
                  <c:v>2.3432413585701584</c:v>
                </c:pt>
                <c:pt idx="40">
                  <c:v>3.1943951796373771</c:v>
                </c:pt>
                <c:pt idx="41">
                  <c:v>3.5378121389372019</c:v>
                </c:pt>
                <c:pt idx="42">
                  <c:v>3.6912210935007961</c:v>
                </c:pt>
                <c:pt idx="43">
                  <c:v>2.959403091842483</c:v>
                </c:pt>
                <c:pt idx="44">
                  <c:v>2.9234523721135774</c:v>
                </c:pt>
                <c:pt idx="45">
                  <c:v>2.0053901139092778</c:v>
                </c:pt>
                <c:pt idx="46">
                  <c:v>2.4673626900462597</c:v>
                </c:pt>
                <c:pt idx="47">
                  <c:v>0.24991324750380794</c:v>
                </c:pt>
                <c:pt idx="48">
                  <c:v>-3.8039020276369739</c:v>
                </c:pt>
                <c:pt idx="49">
                  <c:v>-0.20834570655854368</c:v>
                </c:pt>
                <c:pt idx="50">
                  <c:v>0.38037657434297767</c:v>
                </c:pt>
                <c:pt idx="51">
                  <c:v>1.9046132130430271</c:v>
                </c:pt>
                <c:pt idx="52">
                  <c:v>-3.1802745670850507</c:v>
                </c:pt>
                <c:pt idx="53">
                  <c:v>-2.9215160823820807</c:v>
                </c:pt>
                <c:pt idx="54">
                  <c:v>-2.9377484873495119</c:v>
                </c:pt>
                <c:pt idx="55">
                  <c:v>-4.1865655294052173</c:v>
                </c:pt>
                <c:pt idx="56">
                  <c:v>-2.74649272226406</c:v>
                </c:pt>
                <c:pt idx="57">
                  <c:v>-1.4557408337334543E-3</c:v>
                </c:pt>
                <c:pt idx="58">
                  <c:v>0.73265421311716761</c:v>
                </c:pt>
                <c:pt idx="59">
                  <c:v>0.89052586266125111</c:v>
                </c:pt>
                <c:pt idx="60">
                  <c:v>1.7818489634201073</c:v>
                </c:pt>
                <c:pt idx="61">
                  <c:v>1.9193227155353654</c:v>
                </c:pt>
                <c:pt idx="62">
                  <c:v>1.3219525153958855</c:v>
                </c:pt>
                <c:pt idx="63">
                  <c:v>1.5310275630641135</c:v>
                </c:pt>
                <c:pt idx="64">
                  <c:v>0.97221635647259941</c:v>
                </c:pt>
                <c:pt idx="65">
                  <c:v>1.2237063092993994</c:v>
                </c:pt>
                <c:pt idx="66">
                  <c:v>1.6338780183305479</c:v>
                </c:pt>
                <c:pt idx="67">
                  <c:v>2.1196089025647957</c:v>
                </c:pt>
                <c:pt idx="68">
                  <c:v>2.8218895084618056</c:v>
                </c:pt>
                <c:pt idx="69">
                  <c:v>3.1648708975542839</c:v>
                </c:pt>
                <c:pt idx="70">
                  <c:v>3.65580742178786</c:v>
                </c:pt>
                <c:pt idx="71">
                  <c:v>3.9408561349352667</c:v>
                </c:pt>
                <c:pt idx="72">
                  <c:v>4.3773463832487591</c:v>
                </c:pt>
                <c:pt idx="73">
                  <c:v>4.3905665640866287</c:v>
                </c:pt>
                <c:pt idx="74">
                  <c:v>5.0706311284844263</c:v>
                </c:pt>
                <c:pt idx="75">
                  <c:v>5.5602931747814832</c:v>
                </c:pt>
                <c:pt idx="76">
                  <c:v>4.4480289859839317</c:v>
                </c:pt>
                <c:pt idx="77">
                  <c:v>0.99566226489100629</c:v>
                </c:pt>
                <c:pt idx="78">
                  <c:v>0.62333013547504201</c:v>
                </c:pt>
                <c:pt idx="79">
                  <c:v>3.4912192404277675</c:v>
                </c:pt>
                <c:pt idx="80">
                  <c:v>3.7266563353759663</c:v>
                </c:pt>
                <c:pt idx="81">
                  <c:v>3.7144919894667616</c:v>
                </c:pt>
                <c:pt idx="82">
                  <c:v>3.3405307000152096</c:v>
                </c:pt>
                <c:pt idx="83">
                  <c:v>3.9495626367728853</c:v>
                </c:pt>
                <c:pt idx="84">
                  <c:v>4.1903434942931916</c:v>
                </c:pt>
                <c:pt idx="85">
                  <c:v>4.2997548330460544</c:v>
                </c:pt>
                <c:pt idx="86">
                  <c:v>4.7667699248306494</c:v>
                </c:pt>
                <c:pt idx="87">
                  <c:v>4.6698247917002167</c:v>
                </c:pt>
                <c:pt idx="88">
                  <c:v>3.832015425019053</c:v>
                </c:pt>
                <c:pt idx="89">
                  <c:v>3.2781470946326996</c:v>
                </c:pt>
                <c:pt idx="90">
                  <c:v>3.6704079704494186</c:v>
                </c:pt>
                <c:pt idx="91">
                  <c:v>3.9620659773904388</c:v>
                </c:pt>
                <c:pt idx="92">
                  <c:v>4.4414574399741502</c:v>
                </c:pt>
                <c:pt idx="93">
                  <c:v>4.5832368906051579</c:v>
                </c:pt>
                <c:pt idx="94">
                  <c:v>4.542954980350622</c:v>
                </c:pt>
                <c:pt idx="95">
                  <c:v>4.7750306841684464</c:v>
                </c:pt>
                <c:pt idx="96">
                  <c:v>4.570636606815337</c:v>
                </c:pt>
                <c:pt idx="97">
                  <c:v>5.5595567253227784</c:v>
                </c:pt>
                <c:pt idx="98">
                  <c:v>5.6093157804830041</c:v>
                </c:pt>
                <c:pt idx="99">
                  <c:v>5.7125169960008604</c:v>
                </c:pt>
                <c:pt idx="100">
                  <c:v>5.7739518819193369</c:v>
                </c:pt>
                <c:pt idx="101">
                  <c:v>5.9183328656937428</c:v>
                </c:pt>
                <c:pt idx="102">
                  <c:v>5.9149499044011788</c:v>
                </c:pt>
                <c:pt idx="103">
                  <c:v>6.432909674921139</c:v>
                </c:pt>
                <c:pt idx="104">
                  <c:v>6.6355921108797622</c:v>
                </c:pt>
                <c:pt idx="105">
                  <c:v>6.5496342791252271</c:v>
                </c:pt>
                <c:pt idx="106">
                  <c:v>6.21154037013949</c:v>
                </c:pt>
                <c:pt idx="107">
                  <c:v>6.1693346710428143</c:v>
                </c:pt>
                <c:pt idx="108">
                  <c:v>6.1891290941607169</c:v>
                </c:pt>
                <c:pt idx="109">
                  <c:v>6.508123850086589</c:v>
                </c:pt>
                <c:pt idx="110">
                  <c:v>6.4616653974177707</c:v>
                </c:pt>
                <c:pt idx="111">
                  <c:v>6.4234411090572596</c:v>
                </c:pt>
                <c:pt idx="112">
                  <c:v>6.3607355444922131</c:v>
                </c:pt>
                <c:pt idx="113">
                  <c:v>6.5653415241774704</c:v>
                </c:pt>
                <c:pt idx="114">
                  <c:v>6.1977983384454038</c:v>
                </c:pt>
                <c:pt idx="115">
                  <c:v>6.5418913262381251</c:v>
                </c:pt>
                <c:pt idx="116">
                  <c:v>6.3948190970547492</c:v>
                </c:pt>
                <c:pt idx="117">
                  <c:v>6.5973267656763701</c:v>
                </c:pt>
                <c:pt idx="118">
                  <c:v>6.2345610032006782</c:v>
                </c:pt>
                <c:pt idx="119">
                  <c:v>6.7284022684259925</c:v>
                </c:pt>
                <c:pt idx="120">
                  <c:v>6.5643322611899313</c:v>
                </c:pt>
                <c:pt idx="121">
                  <c:v>6.7979507218367763</c:v>
                </c:pt>
                <c:pt idx="122">
                  <c:v>6.9814075251480423</c:v>
                </c:pt>
                <c:pt idx="123">
                  <c:v>7.255933553311289</c:v>
                </c:pt>
                <c:pt idx="124">
                  <c:v>7.1193174602593556</c:v>
                </c:pt>
                <c:pt idx="125">
                  <c:v>7.3186898567806136</c:v>
                </c:pt>
                <c:pt idx="126">
                  <c:v>7.3070503031133383</c:v>
                </c:pt>
                <c:pt idx="127">
                  <c:v>7.0698355081488806</c:v>
                </c:pt>
                <c:pt idx="128">
                  <c:v>6.782503421750663</c:v>
                </c:pt>
                <c:pt idx="129">
                  <c:v>6.8324204538375177</c:v>
                </c:pt>
                <c:pt idx="130">
                  <c:v>7.0943379868424028</c:v>
                </c:pt>
                <c:pt idx="131">
                  <c:v>7.022831428422327</c:v>
                </c:pt>
                <c:pt idx="132">
                  <c:v>7.0631389532444855</c:v>
                </c:pt>
                <c:pt idx="133">
                  <c:v>6.9259701247859518</c:v>
                </c:pt>
                <c:pt idx="134">
                  <c:v>7.035956259338616</c:v>
                </c:pt>
                <c:pt idx="135">
                  <c:v>7.3873290543196024</c:v>
                </c:pt>
                <c:pt idx="136">
                  <c:v>7.4366573190243201</c:v>
                </c:pt>
                <c:pt idx="137">
                  <c:v>7.2719096900447422</c:v>
                </c:pt>
                <c:pt idx="138">
                  <c:v>7.1890562458401197</c:v>
                </c:pt>
                <c:pt idx="139">
                  <c:v>7.2090923528209894</c:v>
                </c:pt>
                <c:pt idx="140">
                  <c:v>7.7847107601797028</c:v>
                </c:pt>
                <c:pt idx="141">
                  <c:v>8.0307166218222648</c:v>
                </c:pt>
                <c:pt idx="142">
                  <c:v>7.9837687960983006</c:v>
                </c:pt>
                <c:pt idx="143">
                  <c:v>7.9722543738834029</c:v>
                </c:pt>
                <c:pt idx="144">
                  <c:v>8.46657214360118</c:v>
                </c:pt>
                <c:pt idx="145">
                  <c:v>8.5665754600136257</c:v>
                </c:pt>
                <c:pt idx="146">
                  <c:v>8.5570684110194186</c:v>
                </c:pt>
                <c:pt idx="147">
                  <c:v>8.2755083039363075</c:v>
                </c:pt>
                <c:pt idx="148">
                  <c:v>8.0720740988015738</c:v>
                </c:pt>
                <c:pt idx="149">
                  <c:v>8.5371343946358369</c:v>
                </c:pt>
                <c:pt idx="150">
                  <c:v>8.1960201727096837</c:v>
                </c:pt>
                <c:pt idx="151">
                  <c:v>8.0269843709711353</c:v>
                </c:pt>
                <c:pt idx="152">
                  <c:v>7.9206048655862338</c:v>
                </c:pt>
                <c:pt idx="153">
                  <c:v>7.5252326164284122</c:v>
                </c:pt>
                <c:pt idx="154">
                  <c:v>7.3470944513525982</c:v>
                </c:pt>
                <c:pt idx="155">
                  <c:v>7.37940275505371</c:v>
                </c:pt>
                <c:pt idx="156">
                  <c:v>7.2565921786051035</c:v>
                </c:pt>
                <c:pt idx="157">
                  <c:v>7.8027027266178717</c:v>
                </c:pt>
                <c:pt idx="158">
                  <c:v>7.4000728532227056</c:v>
                </c:pt>
                <c:pt idx="159">
                  <c:v>7.5159944591153938</c:v>
                </c:pt>
                <c:pt idx="160">
                  <c:v>7.5695089285395145</c:v>
                </c:pt>
                <c:pt idx="161">
                  <c:v>7.8602177257855566</c:v>
                </c:pt>
                <c:pt idx="162">
                  <c:v>7.6903567427847319</c:v>
                </c:pt>
                <c:pt idx="163">
                  <c:v>7.1438581769676546</c:v>
                </c:pt>
                <c:pt idx="164">
                  <c:v>7.1325179093010727</c:v>
                </c:pt>
                <c:pt idx="165">
                  <c:v>7.5245722753261912</c:v>
                </c:pt>
                <c:pt idx="166">
                  <c:v>7.4302786788970288</c:v>
                </c:pt>
                <c:pt idx="167">
                  <c:v>7.6816642125294932</c:v>
                </c:pt>
                <c:pt idx="168">
                  <c:v>7.585610441840851</c:v>
                </c:pt>
                <c:pt idx="169">
                  <c:v>7.7353772254921571</c:v>
                </c:pt>
                <c:pt idx="170">
                  <c:v>7.9252534806580455</c:v>
                </c:pt>
                <c:pt idx="171">
                  <c:v>7.519503164649044</c:v>
                </c:pt>
                <c:pt idx="172">
                  <c:v>7.6167146157481325</c:v>
                </c:pt>
                <c:pt idx="173">
                  <c:v>7.238571043424824</c:v>
                </c:pt>
                <c:pt idx="174">
                  <c:v>7.1383428335598076</c:v>
                </c:pt>
                <c:pt idx="175">
                  <c:v>7.4326841196567184</c:v>
                </c:pt>
                <c:pt idx="176">
                  <c:v>7.1912686581595331</c:v>
                </c:pt>
                <c:pt idx="177">
                  <c:v>6.935810898505701</c:v>
                </c:pt>
                <c:pt idx="178">
                  <c:v>7.2832856220135911</c:v>
                </c:pt>
                <c:pt idx="179">
                  <c:v>6.6009114570086735</c:v>
                </c:pt>
                <c:pt idx="180">
                  <c:v>6.3702452897566264</c:v>
                </c:pt>
                <c:pt idx="181">
                  <c:v>6.6908736177967221</c:v>
                </c:pt>
                <c:pt idx="182">
                  <c:v>6.3783663332710683</c:v>
                </c:pt>
                <c:pt idx="183">
                  <c:v>6.9660389071309003</c:v>
                </c:pt>
                <c:pt idx="184">
                  <c:v>7.0293095854343068</c:v>
                </c:pt>
                <c:pt idx="185">
                  <c:v>6.1626240219982531</c:v>
                </c:pt>
                <c:pt idx="186">
                  <c:v>5.8983563217744006</c:v>
                </c:pt>
                <c:pt idx="187">
                  <c:v>6.2768290841868968</c:v>
                </c:pt>
                <c:pt idx="188">
                  <c:v>6.0126604106168102</c:v>
                </c:pt>
                <c:pt idx="189">
                  <c:v>5.4216246072605223</c:v>
                </c:pt>
                <c:pt idx="190">
                  <c:v>5.9219631485052382</c:v>
                </c:pt>
                <c:pt idx="191">
                  <c:v>5.4868129465190485</c:v>
                </c:pt>
                <c:pt idx="192">
                  <c:v>5.4317491021479647</c:v>
                </c:pt>
                <c:pt idx="193">
                  <c:v>5.8213890806984026</c:v>
                </c:pt>
                <c:pt idx="194">
                  <c:v>5.828890104607054</c:v>
                </c:pt>
                <c:pt idx="195">
                  <c:v>6.1915932400776752</c:v>
                </c:pt>
                <c:pt idx="196">
                  <c:v>6.2888117995256732</c:v>
                </c:pt>
                <c:pt idx="197">
                  <c:v>5.8235383757818227</c:v>
                </c:pt>
                <c:pt idx="198">
                  <c:v>5.6182247477067904</c:v>
                </c:pt>
                <c:pt idx="199">
                  <c:v>5.9807315456782195</c:v>
                </c:pt>
                <c:pt idx="200">
                  <c:v>6.3880676362829014</c:v>
                </c:pt>
                <c:pt idx="201">
                  <c:v>6.2961088873552562</c:v>
                </c:pt>
                <c:pt idx="202">
                  <c:v>6.1455780787538439</c:v>
                </c:pt>
                <c:pt idx="203">
                  <c:v>5.5236601761148307</c:v>
                </c:pt>
                <c:pt idx="204">
                  <c:v>5.6308310368258452</c:v>
                </c:pt>
                <c:pt idx="205">
                  <c:v>5.5212973854486425</c:v>
                </c:pt>
                <c:pt idx="206">
                  <c:v>5.2657989366251767</c:v>
                </c:pt>
                <c:pt idx="207">
                  <c:v>5.4225034688128337</c:v>
                </c:pt>
                <c:pt idx="208">
                  <c:v>5.2319793734341813</c:v>
                </c:pt>
                <c:pt idx="209">
                  <c:v>4.7942210201866509</c:v>
                </c:pt>
                <c:pt idx="210">
                  <c:v>5.2241802891022759</c:v>
                </c:pt>
                <c:pt idx="211">
                  <c:v>5.3588672007714999</c:v>
                </c:pt>
                <c:pt idx="212">
                  <c:v>5.7278745838213352</c:v>
                </c:pt>
                <c:pt idx="213">
                  <c:v>6.0425295701797888</c:v>
                </c:pt>
                <c:pt idx="214">
                  <c:v>5.9545260046319992</c:v>
                </c:pt>
                <c:pt idx="215">
                  <c:v>5.6072724978444954</c:v>
                </c:pt>
                <c:pt idx="216">
                  <c:v>5.4897756573217382</c:v>
                </c:pt>
                <c:pt idx="217">
                  <c:v>5.6411807928391067</c:v>
                </c:pt>
                <c:pt idx="218">
                  <c:v>5.7961364260793902</c:v>
                </c:pt>
                <c:pt idx="219">
                  <c:v>5.8947498151644018</c:v>
                </c:pt>
                <c:pt idx="220">
                  <c:v>5.634185197049546</c:v>
                </c:pt>
                <c:pt idx="221">
                  <c:v>5.5809562871592222</c:v>
                </c:pt>
                <c:pt idx="222">
                  <c:v>5.2171327288310421</c:v>
                </c:pt>
                <c:pt idx="223">
                  <c:v>4.9075531035944753</c:v>
                </c:pt>
                <c:pt idx="224">
                  <c:v>4.9837363428087755</c:v>
                </c:pt>
                <c:pt idx="225">
                  <c:v>5.2331553149479015</c:v>
                </c:pt>
                <c:pt idx="226">
                  <c:v>5.6061801407094158</c:v>
                </c:pt>
                <c:pt idx="227">
                  <c:v>5.9055206795717741</c:v>
                </c:pt>
                <c:pt idx="228">
                  <c:v>5.7866329312596942</c:v>
                </c:pt>
                <c:pt idx="229">
                  <c:v>6.2859589004579552</c:v>
                </c:pt>
                <c:pt idx="230">
                  <c:v>6.778164510087481</c:v>
                </c:pt>
                <c:pt idx="231">
                  <c:v>7.4000278745322445</c:v>
                </c:pt>
                <c:pt idx="232">
                  <c:v>7.3971742401180096</c:v>
                </c:pt>
                <c:pt idx="233">
                  <c:v>7.5083785986046037</c:v>
                </c:pt>
                <c:pt idx="234">
                  <c:v>7.5860536106281407</c:v>
                </c:pt>
                <c:pt idx="235">
                  <c:v>7.5141341551825835</c:v>
                </c:pt>
                <c:pt idx="236">
                  <c:v>7.5747920250305301</c:v>
                </c:pt>
                <c:pt idx="237">
                  <c:v>7.9609835964553177</c:v>
                </c:pt>
                <c:pt idx="238">
                  <c:v>7.88658161143172</c:v>
                </c:pt>
                <c:pt idx="239">
                  <c:v>8.1342056029132479</c:v>
                </c:pt>
                <c:pt idx="240">
                  <c:v>7.9104477703400011</c:v>
                </c:pt>
                <c:pt idx="241">
                  <c:v>7.8388196346420136</c:v>
                </c:pt>
                <c:pt idx="242">
                  <c:v>7.8225467856204212</c:v>
                </c:pt>
                <c:pt idx="243">
                  <c:v>7.8386263610862983</c:v>
                </c:pt>
                <c:pt idx="244">
                  <c:v>8.1798372810691475</c:v>
                </c:pt>
                <c:pt idx="245">
                  <c:v>8.4548851600885655</c:v>
                </c:pt>
                <c:pt idx="246">
                  <c:v>8.4758655744548115</c:v>
                </c:pt>
                <c:pt idx="247">
                  <c:v>8.2168025337683517</c:v>
                </c:pt>
                <c:pt idx="248">
                  <c:v>8.4992666267404537</c:v>
                </c:pt>
                <c:pt idx="249">
                  <c:v>8.7136930355606665</c:v>
                </c:pt>
                <c:pt idx="250">
                  <c:v>8.7344448797421315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E-43BB-BB56-0787F08BF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66727"/>
        <c:axId val="106867055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'LTN 2020'!$V$2</c15:sqref>
                        </c15:formulaRef>
                      </c:ext>
                    </c:extLst>
                    <c:strCache>
                      <c:ptCount val="1"/>
                      <c:pt idx="0">
                        <c:v>CDI</c:v>
                      </c:pt>
                    </c:strCache>
                  </c:strRef>
                </c:tx>
                <c:spPr>
                  <a:ln w="28575" cap="rnd">
                    <a:solidFill>
                      <a:schemeClr val="bg2">
                        <a:lumMod val="2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'LTN 2020'!$B$3:$B$988</c15:sqref>
                        </c15:formulaRef>
                      </c:ext>
                    </c:extLst>
                    <c:numCache>
                      <c:formatCode>m/d/yyyy</c:formatCode>
                      <c:ptCount val="986"/>
                      <c:pt idx="0">
                        <c:v>43832</c:v>
                      </c:pt>
                      <c:pt idx="1">
                        <c:v>43833</c:v>
                      </c:pt>
                      <c:pt idx="2">
                        <c:v>43836</c:v>
                      </c:pt>
                      <c:pt idx="3">
                        <c:v>43837</c:v>
                      </c:pt>
                      <c:pt idx="4">
                        <c:v>43838</c:v>
                      </c:pt>
                      <c:pt idx="5">
                        <c:v>43839</c:v>
                      </c:pt>
                      <c:pt idx="6">
                        <c:v>43840</c:v>
                      </c:pt>
                      <c:pt idx="7">
                        <c:v>43843</c:v>
                      </c:pt>
                      <c:pt idx="8">
                        <c:v>43844</c:v>
                      </c:pt>
                      <c:pt idx="9">
                        <c:v>43845</c:v>
                      </c:pt>
                      <c:pt idx="10">
                        <c:v>43846</c:v>
                      </c:pt>
                      <c:pt idx="11">
                        <c:v>43847</c:v>
                      </c:pt>
                      <c:pt idx="12">
                        <c:v>43850</c:v>
                      </c:pt>
                      <c:pt idx="13">
                        <c:v>43851</c:v>
                      </c:pt>
                      <c:pt idx="14">
                        <c:v>43852</c:v>
                      </c:pt>
                      <c:pt idx="15">
                        <c:v>43853</c:v>
                      </c:pt>
                      <c:pt idx="16">
                        <c:v>43854</c:v>
                      </c:pt>
                      <c:pt idx="17">
                        <c:v>43857</c:v>
                      </c:pt>
                      <c:pt idx="18">
                        <c:v>43858</c:v>
                      </c:pt>
                      <c:pt idx="19">
                        <c:v>43859</c:v>
                      </c:pt>
                      <c:pt idx="20">
                        <c:v>43860</c:v>
                      </c:pt>
                      <c:pt idx="21">
                        <c:v>43861</c:v>
                      </c:pt>
                      <c:pt idx="22">
                        <c:v>43864</c:v>
                      </c:pt>
                      <c:pt idx="23">
                        <c:v>43865</c:v>
                      </c:pt>
                      <c:pt idx="24">
                        <c:v>43866</c:v>
                      </c:pt>
                      <c:pt idx="25">
                        <c:v>43867</c:v>
                      </c:pt>
                      <c:pt idx="26">
                        <c:v>43868</c:v>
                      </c:pt>
                      <c:pt idx="27">
                        <c:v>43871</c:v>
                      </c:pt>
                      <c:pt idx="28">
                        <c:v>43872</c:v>
                      </c:pt>
                      <c:pt idx="29">
                        <c:v>43873</c:v>
                      </c:pt>
                      <c:pt idx="30">
                        <c:v>43874</c:v>
                      </c:pt>
                      <c:pt idx="31">
                        <c:v>43875</c:v>
                      </c:pt>
                      <c:pt idx="32">
                        <c:v>43878</c:v>
                      </c:pt>
                      <c:pt idx="33">
                        <c:v>43879</c:v>
                      </c:pt>
                      <c:pt idx="34">
                        <c:v>43880</c:v>
                      </c:pt>
                      <c:pt idx="35">
                        <c:v>43881</c:v>
                      </c:pt>
                      <c:pt idx="36">
                        <c:v>43882</c:v>
                      </c:pt>
                      <c:pt idx="37">
                        <c:v>43887</c:v>
                      </c:pt>
                      <c:pt idx="38">
                        <c:v>43888</c:v>
                      </c:pt>
                      <c:pt idx="39">
                        <c:v>43889</c:v>
                      </c:pt>
                      <c:pt idx="40">
                        <c:v>43892</c:v>
                      </c:pt>
                      <c:pt idx="41">
                        <c:v>43893</c:v>
                      </c:pt>
                      <c:pt idx="42">
                        <c:v>43894</c:v>
                      </c:pt>
                      <c:pt idx="43">
                        <c:v>43895</c:v>
                      </c:pt>
                      <c:pt idx="44">
                        <c:v>43896</c:v>
                      </c:pt>
                      <c:pt idx="45">
                        <c:v>43899</c:v>
                      </c:pt>
                      <c:pt idx="46">
                        <c:v>43900</c:v>
                      </c:pt>
                      <c:pt idx="47">
                        <c:v>43901</c:v>
                      </c:pt>
                      <c:pt idx="48">
                        <c:v>43902</c:v>
                      </c:pt>
                      <c:pt idx="49">
                        <c:v>43903</c:v>
                      </c:pt>
                      <c:pt idx="50">
                        <c:v>43906</c:v>
                      </c:pt>
                      <c:pt idx="51">
                        <c:v>43907</c:v>
                      </c:pt>
                      <c:pt idx="52">
                        <c:v>43908</c:v>
                      </c:pt>
                      <c:pt idx="53">
                        <c:v>43909</c:v>
                      </c:pt>
                      <c:pt idx="54">
                        <c:v>43910</c:v>
                      </c:pt>
                      <c:pt idx="55">
                        <c:v>43913</c:v>
                      </c:pt>
                      <c:pt idx="56">
                        <c:v>43914</c:v>
                      </c:pt>
                      <c:pt idx="57">
                        <c:v>43915</c:v>
                      </c:pt>
                      <c:pt idx="58">
                        <c:v>43916</c:v>
                      </c:pt>
                      <c:pt idx="59">
                        <c:v>43917</c:v>
                      </c:pt>
                      <c:pt idx="60">
                        <c:v>43920</c:v>
                      </c:pt>
                      <c:pt idx="61">
                        <c:v>43921</c:v>
                      </c:pt>
                      <c:pt idx="62">
                        <c:v>43922</c:v>
                      </c:pt>
                      <c:pt idx="63">
                        <c:v>43923</c:v>
                      </c:pt>
                      <c:pt idx="64">
                        <c:v>43924</c:v>
                      </c:pt>
                      <c:pt idx="65">
                        <c:v>43927</c:v>
                      </c:pt>
                      <c:pt idx="66">
                        <c:v>43928</c:v>
                      </c:pt>
                      <c:pt idx="67">
                        <c:v>43929</c:v>
                      </c:pt>
                      <c:pt idx="68">
                        <c:v>43930</c:v>
                      </c:pt>
                      <c:pt idx="69">
                        <c:v>43934</c:v>
                      </c:pt>
                      <c:pt idx="70">
                        <c:v>43935</c:v>
                      </c:pt>
                      <c:pt idx="71">
                        <c:v>43936</c:v>
                      </c:pt>
                      <c:pt idx="72">
                        <c:v>43937</c:v>
                      </c:pt>
                      <c:pt idx="73">
                        <c:v>43938</c:v>
                      </c:pt>
                      <c:pt idx="74">
                        <c:v>43941</c:v>
                      </c:pt>
                      <c:pt idx="75">
                        <c:v>43943</c:v>
                      </c:pt>
                      <c:pt idx="76">
                        <c:v>43944</c:v>
                      </c:pt>
                      <c:pt idx="77">
                        <c:v>43945</c:v>
                      </c:pt>
                      <c:pt idx="78">
                        <c:v>43948</c:v>
                      </c:pt>
                      <c:pt idx="79">
                        <c:v>43949</c:v>
                      </c:pt>
                      <c:pt idx="80">
                        <c:v>43950</c:v>
                      </c:pt>
                      <c:pt idx="81">
                        <c:v>43951</c:v>
                      </c:pt>
                      <c:pt idx="82">
                        <c:v>43955</c:v>
                      </c:pt>
                      <c:pt idx="83">
                        <c:v>43956</c:v>
                      </c:pt>
                      <c:pt idx="84">
                        <c:v>43957</c:v>
                      </c:pt>
                      <c:pt idx="85">
                        <c:v>43958</c:v>
                      </c:pt>
                      <c:pt idx="86">
                        <c:v>43959</c:v>
                      </c:pt>
                      <c:pt idx="87">
                        <c:v>43962</c:v>
                      </c:pt>
                      <c:pt idx="88">
                        <c:v>43963</c:v>
                      </c:pt>
                      <c:pt idx="89">
                        <c:v>43964</c:v>
                      </c:pt>
                      <c:pt idx="90">
                        <c:v>43965</c:v>
                      </c:pt>
                      <c:pt idx="91">
                        <c:v>43966</c:v>
                      </c:pt>
                      <c:pt idx="92">
                        <c:v>43969</c:v>
                      </c:pt>
                      <c:pt idx="93">
                        <c:v>43970</c:v>
                      </c:pt>
                      <c:pt idx="94">
                        <c:v>43971</c:v>
                      </c:pt>
                      <c:pt idx="95">
                        <c:v>43972</c:v>
                      </c:pt>
                      <c:pt idx="96">
                        <c:v>43973</c:v>
                      </c:pt>
                      <c:pt idx="97">
                        <c:v>43976</c:v>
                      </c:pt>
                      <c:pt idx="98">
                        <c:v>43977</c:v>
                      </c:pt>
                      <c:pt idx="99">
                        <c:v>43978</c:v>
                      </c:pt>
                      <c:pt idx="100">
                        <c:v>43979</c:v>
                      </c:pt>
                      <c:pt idx="101">
                        <c:v>43980</c:v>
                      </c:pt>
                      <c:pt idx="102">
                        <c:v>43983</c:v>
                      </c:pt>
                      <c:pt idx="103">
                        <c:v>43984</c:v>
                      </c:pt>
                      <c:pt idx="104">
                        <c:v>43985</c:v>
                      </c:pt>
                      <c:pt idx="105">
                        <c:v>43986</c:v>
                      </c:pt>
                      <c:pt idx="106">
                        <c:v>43987</c:v>
                      </c:pt>
                      <c:pt idx="107">
                        <c:v>43990</c:v>
                      </c:pt>
                      <c:pt idx="108">
                        <c:v>43991</c:v>
                      </c:pt>
                      <c:pt idx="109">
                        <c:v>43992</c:v>
                      </c:pt>
                      <c:pt idx="110">
                        <c:v>43994</c:v>
                      </c:pt>
                      <c:pt idx="111">
                        <c:v>43997</c:v>
                      </c:pt>
                      <c:pt idx="112">
                        <c:v>43998</c:v>
                      </c:pt>
                      <c:pt idx="113">
                        <c:v>43999</c:v>
                      </c:pt>
                      <c:pt idx="114">
                        <c:v>44000</c:v>
                      </c:pt>
                      <c:pt idx="115">
                        <c:v>44001</c:v>
                      </c:pt>
                      <c:pt idx="116">
                        <c:v>44004</c:v>
                      </c:pt>
                      <c:pt idx="117">
                        <c:v>44005</c:v>
                      </c:pt>
                      <c:pt idx="118">
                        <c:v>44006</c:v>
                      </c:pt>
                      <c:pt idx="119">
                        <c:v>44007</c:v>
                      </c:pt>
                      <c:pt idx="120">
                        <c:v>44008</c:v>
                      </c:pt>
                      <c:pt idx="121">
                        <c:v>44011</c:v>
                      </c:pt>
                      <c:pt idx="122">
                        <c:v>44012</c:v>
                      </c:pt>
                      <c:pt idx="123">
                        <c:v>44013</c:v>
                      </c:pt>
                      <c:pt idx="124">
                        <c:v>44014</c:v>
                      </c:pt>
                      <c:pt idx="125">
                        <c:v>44015</c:v>
                      </c:pt>
                      <c:pt idx="126">
                        <c:v>44018</c:v>
                      </c:pt>
                      <c:pt idx="127">
                        <c:v>44019</c:v>
                      </c:pt>
                      <c:pt idx="128">
                        <c:v>44020</c:v>
                      </c:pt>
                      <c:pt idx="129">
                        <c:v>44021</c:v>
                      </c:pt>
                      <c:pt idx="130">
                        <c:v>44022</c:v>
                      </c:pt>
                      <c:pt idx="131">
                        <c:v>44025</c:v>
                      </c:pt>
                      <c:pt idx="132">
                        <c:v>44026</c:v>
                      </c:pt>
                      <c:pt idx="133">
                        <c:v>44027</c:v>
                      </c:pt>
                      <c:pt idx="134">
                        <c:v>44028</c:v>
                      </c:pt>
                      <c:pt idx="135">
                        <c:v>44029</c:v>
                      </c:pt>
                      <c:pt idx="136">
                        <c:v>44032</c:v>
                      </c:pt>
                      <c:pt idx="137">
                        <c:v>44033</c:v>
                      </c:pt>
                      <c:pt idx="138">
                        <c:v>44034</c:v>
                      </c:pt>
                      <c:pt idx="139">
                        <c:v>44035</c:v>
                      </c:pt>
                      <c:pt idx="140">
                        <c:v>44036</c:v>
                      </c:pt>
                      <c:pt idx="141">
                        <c:v>44039</c:v>
                      </c:pt>
                      <c:pt idx="142">
                        <c:v>44040</c:v>
                      </c:pt>
                      <c:pt idx="143">
                        <c:v>44041</c:v>
                      </c:pt>
                      <c:pt idx="144">
                        <c:v>44042</c:v>
                      </c:pt>
                      <c:pt idx="145">
                        <c:v>44043</c:v>
                      </c:pt>
                      <c:pt idx="146">
                        <c:v>44046</c:v>
                      </c:pt>
                      <c:pt idx="147">
                        <c:v>44047</c:v>
                      </c:pt>
                      <c:pt idx="148">
                        <c:v>44048</c:v>
                      </c:pt>
                      <c:pt idx="149">
                        <c:v>44049</c:v>
                      </c:pt>
                      <c:pt idx="150">
                        <c:v>44050</c:v>
                      </c:pt>
                      <c:pt idx="151">
                        <c:v>44053</c:v>
                      </c:pt>
                      <c:pt idx="152">
                        <c:v>44054</c:v>
                      </c:pt>
                      <c:pt idx="153">
                        <c:v>44055</c:v>
                      </c:pt>
                      <c:pt idx="154">
                        <c:v>44056</c:v>
                      </c:pt>
                      <c:pt idx="155">
                        <c:v>44057</c:v>
                      </c:pt>
                      <c:pt idx="156">
                        <c:v>44060</c:v>
                      </c:pt>
                      <c:pt idx="157">
                        <c:v>44061</c:v>
                      </c:pt>
                      <c:pt idx="158">
                        <c:v>44062</c:v>
                      </c:pt>
                      <c:pt idx="159">
                        <c:v>44063</c:v>
                      </c:pt>
                      <c:pt idx="160">
                        <c:v>44064</c:v>
                      </c:pt>
                      <c:pt idx="161">
                        <c:v>44067</c:v>
                      </c:pt>
                      <c:pt idx="162">
                        <c:v>44068</c:v>
                      </c:pt>
                      <c:pt idx="163">
                        <c:v>44069</c:v>
                      </c:pt>
                      <c:pt idx="164">
                        <c:v>44070</c:v>
                      </c:pt>
                      <c:pt idx="165">
                        <c:v>44071</c:v>
                      </c:pt>
                      <c:pt idx="166">
                        <c:v>44074</c:v>
                      </c:pt>
                      <c:pt idx="167">
                        <c:v>44075</c:v>
                      </c:pt>
                      <c:pt idx="168">
                        <c:v>44076</c:v>
                      </c:pt>
                      <c:pt idx="169">
                        <c:v>44077</c:v>
                      </c:pt>
                      <c:pt idx="170">
                        <c:v>44078</c:v>
                      </c:pt>
                      <c:pt idx="171">
                        <c:v>44082</c:v>
                      </c:pt>
                      <c:pt idx="172">
                        <c:v>44083</c:v>
                      </c:pt>
                      <c:pt idx="173">
                        <c:v>44084</c:v>
                      </c:pt>
                      <c:pt idx="174">
                        <c:v>44085</c:v>
                      </c:pt>
                      <c:pt idx="175">
                        <c:v>44088</c:v>
                      </c:pt>
                      <c:pt idx="176">
                        <c:v>44089</c:v>
                      </c:pt>
                      <c:pt idx="177">
                        <c:v>44090</c:v>
                      </c:pt>
                      <c:pt idx="178">
                        <c:v>44091</c:v>
                      </c:pt>
                      <c:pt idx="179">
                        <c:v>44092</c:v>
                      </c:pt>
                      <c:pt idx="180">
                        <c:v>44095</c:v>
                      </c:pt>
                      <c:pt idx="181">
                        <c:v>44096</c:v>
                      </c:pt>
                      <c:pt idx="182">
                        <c:v>44097</c:v>
                      </c:pt>
                      <c:pt idx="183">
                        <c:v>44098</c:v>
                      </c:pt>
                      <c:pt idx="184">
                        <c:v>44099</c:v>
                      </c:pt>
                      <c:pt idx="185">
                        <c:v>44102</c:v>
                      </c:pt>
                      <c:pt idx="186">
                        <c:v>44103</c:v>
                      </c:pt>
                      <c:pt idx="187">
                        <c:v>44104</c:v>
                      </c:pt>
                      <c:pt idx="188">
                        <c:v>44105</c:v>
                      </c:pt>
                      <c:pt idx="189">
                        <c:v>44106</c:v>
                      </c:pt>
                      <c:pt idx="190">
                        <c:v>44109</c:v>
                      </c:pt>
                      <c:pt idx="191">
                        <c:v>44110</c:v>
                      </c:pt>
                      <c:pt idx="192">
                        <c:v>44111</c:v>
                      </c:pt>
                      <c:pt idx="193">
                        <c:v>44112</c:v>
                      </c:pt>
                      <c:pt idx="194">
                        <c:v>44113</c:v>
                      </c:pt>
                      <c:pt idx="195">
                        <c:v>44117</c:v>
                      </c:pt>
                      <c:pt idx="196">
                        <c:v>44118</c:v>
                      </c:pt>
                      <c:pt idx="197">
                        <c:v>44119</c:v>
                      </c:pt>
                      <c:pt idx="198">
                        <c:v>44120</c:v>
                      </c:pt>
                      <c:pt idx="199">
                        <c:v>44123</c:v>
                      </c:pt>
                      <c:pt idx="200">
                        <c:v>44124</c:v>
                      </c:pt>
                      <c:pt idx="201">
                        <c:v>44125</c:v>
                      </c:pt>
                      <c:pt idx="202">
                        <c:v>44126</c:v>
                      </c:pt>
                      <c:pt idx="203">
                        <c:v>44127</c:v>
                      </c:pt>
                      <c:pt idx="204">
                        <c:v>44130</c:v>
                      </c:pt>
                      <c:pt idx="205">
                        <c:v>44131</c:v>
                      </c:pt>
                      <c:pt idx="206">
                        <c:v>44132</c:v>
                      </c:pt>
                      <c:pt idx="207">
                        <c:v>44133</c:v>
                      </c:pt>
                      <c:pt idx="208">
                        <c:v>44134</c:v>
                      </c:pt>
                      <c:pt idx="209">
                        <c:v>44138</c:v>
                      </c:pt>
                      <c:pt idx="210">
                        <c:v>44139</c:v>
                      </c:pt>
                      <c:pt idx="211">
                        <c:v>44140</c:v>
                      </c:pt>
                      <c:pt idx="212">
                        <c:v>44141</c:v>
                      </c:pt>
                      <c:pt idx="213">
                        <c:v>44144</c:v>
                      </c:pt>
                      <c:pt idx="214">
                        <c:v>44145</c:v>
                      </c:pt>
                      <c:pt idx="215">
                        <c:v>44146</c:v>
                      </c:pt>
                      <c:pt idx="216">
                        <c:v>44147</c:v>
                      </c:pt>
                      <c:pt idx="217">
                        <c:v>44148</c:v>
                      </c:pt>
                      <c:pt idx="218">
                        <c:v>44151</c:v>
                      </c:pt>
                      <c:pt idx="219">
                        <c:v>44152</c:v>
                      </c:pt>
                      <c:pt idx="220">
                        <c:v>44153</c:v>
                      </c:pt>
                      <c:pt idx="221">
                        <c:v>44154</c:v>
                      </c:pt>
                      <c:pt idx="222">
                        <c:v>44155</c:v>
                      </c:pt>
                      <c:pt idx="223">
                        <c:v>44158</c:v>
                      </c:pt>
                      <c:pt idx="224">
                        <c:v>44159</c:v>
                      </c:pt>
                      <c:pt idx="225">
                        <c:v>44160</c:v>
                      </c:pt>
                      <c:pt idx="226">
                        <c:v>44161</c:v>
                      </c:pt>
                      <c:pt idx="227">
                        <c:v>44162</c:v>
                      </c:pt>
                      <c:pt idx="228">
                        <c:v>44165</c:v>
                      </c:pt>
                      <c:pt idx="229">
                        <c:v>44166</c:v>
                      </c:pt>
                      <c:pt idx="230">
                        <c:v>44167</c:v>
                      </c:pt>
                      <c:pt idx="231">
                        <c:v>44168</c:v>
                      </c:pt>
                      <c:pt idx="232">
                        <c:v>44169</c:v>
                      </c:pt>
                      <c:pt idx="233">
                        <c:v>44172</c:v>
                      </c:pt>
                      <c:pt idx="234">
                        <c:v>44173</c:v>
                      </c:pt>
                      <c:pt idx="235">
                        <c:v>44174</c:v>
                      </c:pt>
                      <c:pt idx="236">
                        <c:v>44175</c:v>
                      </c:pt>
                      <c:pt idx="237">
                        <c:v>44176</c:v>
                      </c:pt>
                      <c:pt idx="238">
                        <c:v>44179</c:v>
                      </c:pt>
                      <c:pt idx="239">
                        <c:v>44180</c:v>
                      </c:pt>
                      <c:pt idx="240">
                        <c:v>44181</c:v>
                      </c:pt>
                      <c:pt idx="241">
                        <c:v>44182</c:v>
                      </c:pt>
                      <c:pt idx="242">
                        <c:v>44183</c:v>
                      </c:pt>
                      <c:pt idx="243">
                        <c:v>44186</c:v>
                      </c:pt>
                      <c:pt idx="244">
                        <c:v>44187</c:v>
                      </c:pt>
                      <c:pt idx="245">
                        <c:v>44188</c:v>
                      </c:pt>
                      <c:pt idx="246">
                        <c:v>44189</c:v>
                      </c:pt>
                      <c:pt idx="247">
                        <c:v>44193</c:v>
                      </c:pt>
                      <c:pt idx="248">
                        <c:v>44194</c:v>
                      </c:pt>
                      <c:pt idx="249">
                        <c:v>44195</c:v>
                      </c:pt>
                      <c:pt idx="250">
                        <c:v>44196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'LTN 2020'!$V$3:$V$988</c15:sqref>
                        </c15:formulaRef>
                      </c:ext>
                    </c:extLst>
                    <c:numCache>
                      <c:formatCode>0.00</c:formatCode>
                      <c:ptCount val="986"/>
                      <c:pt idx="0" formatCode="General">
                        <c:v>0</c:v>
                      </c:pt>
                      <c:pt idx="1">
                        <c:v>1.7088558920153041E-2</c:v>
                      </c:pt>
                      <c:pt idx="2">
                        <c:v>3.4180038028774895E-2</c:v>
                      </c:pt>
                      <c:pt idx="3">
                        <c:v>5.1274437824866403E-2</c:v>
                      </c:pt>
                      <c:pt idx="4">
                        <c:v>6.8371758807539429E-2</c:v>
                      </c:pt>
                      <c:pt idx="5">
                        <c:v>8.5472001475972448E-2</c:v>
                      </c:pt>
                      <c:pt idx="6">
                        <c:v>0.10257516632945496</c:v>
                      </c:pt>
                      <c:pt idx="7">
                        <c:v>0.11968125386734307</c:v>
                      </c:pt>
                      <c:pt idx="8">
                        <c:v>0.13679026458908172</c:v>
                      </c:pt>
                      <c:pt idx="9">
                        <c:v>0.15390219899420465</c:v>
                      </c:pt>
                      <c:pt idx="10">
                        <c:v>0.17101705758231223</c:v>
                      </c:pt>
                      <c:pt idx="11">
                        <c:v>0.18813484085311583</c:v>
                      </c:pt>
                      <c:pt idx="12">
                        <c:v>0.20525554930639345</c:v>
                      </c:pt>
                      <c:pt idx="13">
                        <c:v>0.22237918344203411</c:v>
                      </c:pt>
                      <c:pt idx="14">
                        <c:v>0.23950574375997125</c:v>
                      </c:pt>
                      <c:pt idx="15">
                        <c:v>0.2566352307602715</c:v>
                      </c:pt>
                      <c:pt idx="16">
                        <c:v>0.27376764494304595</c:v>
                      </c:pt>
                      <c:pt idx="17">
                        <c:v>0.29090298680851667</c:v>
                      </c:pt>
                      <c:pt idx="18">
                        <c:v>0.30804125685697237</c:v>
                      </c:pt>
                      <c:pt idx="19">
                        <c:v>0.32518245558881276</c:v>
                      </c:pt>
                      <c:pt idx="20">
                        <c:v>0.34232658350448197</c:v>
                      </c:pt>
                      <c:pt idx="21">
                        <c:v>0.35947364110455737</c:v>
                      </c:pt>
                      <c:pt idx="22">
                        <c:v>0.37662362888968293</c:v>
                      </c:pt>
                      <c:pt idx="23">
                        <c:v>0.39377654736056922</c:v>
                      </c:pt>
                      <c:pt idx="24">
                        <c:v>0.41093239701803785</c:v>
                      </c:pt>
                      <c:pt idx="25">
                        <c:v>0.42809117836297705</c:v>
                      </c:pt>
                      <c:pt idx="26">
                        <c:v>0.44429726838108863</c:v>
                      </c:pt>
                      <c:pt idx="27">
                        <c:v>0.46050597357738532</c:v>
                      </c:pt>
                      <c:pt idx="28">
                        <c:v>0.4767172943738851</c:v>
                      </c:pt>
                      <c:pt idx="29">
                        <c:v>0.49293123119267257</c:v>
                      </c:pt>
                      <c:pt idx="30">
                        <c:v>0.50914778445587672</c:v>
                      </c:pt>
                      <c:pt idx="31">
                        <c:v>0.52536695458573757</c:v>
                      </c:pt>
                      <c:pt idx="32">
                        <c:v>0.54158874200451734</c:v>
                      </c:pt>
                      <c:pt idx="33">
                        <c:v>0.55781314713456709</c:v>
                      </c:pt>
                      <c:pt idx="34">
                        <c:v>0.57404017039832667</c:v>
                      </c:pt>
                      <c:pt idx="35">
                        <c:v>0.59026981221828034</c:v>
                      </c:pt>
                      <c:pt idx="36">
                        <c:v>0.606502073016979</c:v>
                      </c:pt>
                      <c:pt idx="37">
                        <c:v>0.62273695321704015</c:v>
                      </c:pt>
                      <c:pt idx="38">
                        <c:v>0.63897445324117008</c:v>
                      </c:pt>
                      <c:pt idx="39">
                        <c:v>0.65521457351211954</c:v>
                      </c:pt>
                      <c:pt idx="40">
                        <c:v>0.67145731445272805</c:v>
                      </c:pt>
                      <c:pt idx="41">
                        <c:v>0.68770267648587957</c:v>
                      </c:pt>
                      <c:pt idx="42">
                        <c:v>0.70395066003456908</c:v>
                      </c:pt>
                      <c:pt idx="43">
                        <c:v>0.72020126552179153</c:v>
                      </c:pt>
                      <c:pt idx="44">
                        <c:v>0.73645449337067515</c:v>
                      </c:pt>
                      <c:pt idx="45">
                        <c:v>0.75271034400439252</c:v>
                      </c:pt>
                      <c:pt idx="46">
                        <c:v>0.76896881784616067</c:v>
                      </c:pt>
                      <c:pt idx="47">
                        <c:v>0.78522991531930764</c:v>
                      </c:pt>
                      <c:pt idx="48">
                        <c:v>0.80149363684720587</c:v>
                      </c:pt>
                      <c:pt idx="49">
                        <c:v>0.81775998285329443</c:v>
                      </c:pt>
                      <c:pt idx="50">
                        <c:v>0.83402895376107899</c:v>
                      </c:pt>
                      <c:pt idx="51">
                        <c:v>0.85030054999415405</c:v>
                      </c:pt>
                      <c:pt idx="52">
                        <c:v>0.86657477197615851</c:v>
                      </c:pt>
                      <c:pt idx="53">
                        <c:v>0.88285162013082008</c:v>
                      </c:pt>
                      <c:pt idx="54">
                        <c:v>0.897204288688358</c:v>
                      </c:pt>
                      <c:pt idx="55">
                        <c:v>0.91155899920933869</c:v>
                      </c:pt>
                      <c:pt idx="56">
                        <c:v>0.92591575198426312</c:v>
                      </c:pt>
                      <c:pt idx="57">
                        <c:v>0.94027454730369886</c:v>
                      </c:pt>
                      <c:pt idx="58">
                        <c:v>0.95463538545823567</c:v>
                      </c:pt>
                      <c:pt idx="59">
                        <c:v>0.96899826673850775</c:v>
                      </c:pt>
                      <c:pt idx="60">
                        <c:v>0.98336319143519368</c:v>
                      </c:pt>
                      <c:pt idx="61">
                        <c:v>0.99773015983899427</c:v>
                      </c:pt>
                      <c:pt idx="62">
                        <c:v>1.0120991722406769</c:v>
                      </c:pt>
                      <c:pt idx="63">
                        <c:v>1.0264702289310534</c:v>
                      </c:pt>
                      <c:pt idx="64">
                        <c:v>1.0408433302009579</c:v>
                      </c:pt>
                      <c:pt idx="65">
                        <c:v>1.0552184763412908</c:v>
                      </c:pt>
                      <c:pt idx="66">
                        <c:v>1.069595667642953</c:v>
                      </c:pt>
                      <c:pt idx="67">
                        <c:v>1.0839749043969338</c:v>
                      </c:pt>
                      <c:pt idx="68">
                        <c:v>1.0983561868942227</c:v>
                      </c:pt>
                      <c:pt idx="69">
                        <c:v>1.1127395154258757</c:v>
                      </c:pt>
                      <c:pt idx="70">
                        <c:v>1.1271248902829933</c:v>
                      </c:pt>
                      <c:pt idx="71">
                        <c:v>1.1415123117566983</c:v>
                      </c:pt>
                      <c:pt idx="72">
                        <c:v>1.1559017801381577</c:v>
                      </c:pt>
                      <c:pt idx="73">
                        <c:v>1.170293295718583</c:v>
                      </c:pt>
                      <c:pt idx="74">
                        <c:v>1.1846868587892523</c:v>
                      </c:pt>
                      <c:pt idx="75">
                        <c:v>1.1990824696414437</c:v>
                      </c:pt>
                      <c:pt idx="76">
                        <c:v>1.213480128566502</c:v>
                      </c:pt>
                      <c:pt idx="77">
                        <c:v>1.2278798358558163</c:v>
                      </c:pt>
                      <c:pt idx="78">
                        <c:v>1.2422815918007979</c:v>
                      </c:pt>
                      <c:pt idx="79">
                        <c:v>1.2566853966929026</c:v>
                      </c:pt>
                      <c:pt idx="80">
                        <c:v>1.2710912508236527</c:v>
                      </c:pt>
                      <c:pt idx="81">
                        <c:v>1.2854991544845928</c:v>
                      </c:pt>
                      <c:pt idx="82">
                        <c:v>1.299909107967312</c:v>
                      </c:pt>
                      <c:pt idx="83">
                        <c:v>1.3143211115634212</c:v>
                      </c:pt>
                      <c:pt idx="84">
                        <c:v>1.3287351655645985</c:v>
                      </c:pt>
                      <c:pt idx="85">
                        <c:v>1.3431512702625659</c:v>
                      </c:pt>
                      <c:pt idx="86">
                        <c:v>1.3546485214516846</c:v>
                      </c:pt>
                      <c:pt idx="87">
                        <c:v>1.366147076989277</c:v>
                      </c:pt>
                      <c:pt idx="88">
                        <c:v>1.3776469370233135</c:v>
                      </c:pt>
                      <c:pt idx="89">
                        <c:v>1.389148101701787</c:v>
                      </c:pt>
                      <c:pt idx="90">
                        <c:v>1.4006505711727346</c:v>
                      </c:pt>
                      <c:pt idx="91">
                        <c:v>1.412154345584149</c:v>
                      </c:pt>
                      <c:pt idx="92">
                        <c:v>1.4236594250840895</c:v>
                      </c:pt>
                      <c:pt idx="93">
                        <c:v>1.4351658098206377</c:v>
                      </c:pt>
                      <c:pt idx="94">
                        <c:v>1.4466734999418307</c:v>
                      </c:pt>
                      <c:pt idx="95">
                        <c:v>1.4581824955957945</c:v>
                      </c:pt>
                      <c:pt idx="96">
                        <c:v>1.4696927969306328</c:v>
                      </c:pt>
                      <c:pt idx="97">
                        <c:v>1.4812044040944716</c:v>
                      </c:pt>
                      <c:pt idx="98">
                        <c:v>1.4927173172354369</c:v>
                      </c:pt>
                      <c:pt idx="99">
                        <c:v>1.5042315365017211</c:v>
                      </c:pt>
                      <c:pt idx="100">
                        <c:v>1.5157470620414726</c:v>
                      </c:pt>
                      <c:pt idx="101">
                        <c:v>1.527263894002906</c:v>
                      </c:pt>
                      <c:pt idx="102">
                        <c:v>1.5387820325342361</c:v>
                      </c:pt>
                      <c:pt idx="103">
                        <c:v>1.5503014777836777</c:v>
                      </c:pt>
                      <c:pt idx="104">
                        <c:v>1.5618222298994899</c:v>
                      </c:pt>
                      <c:pt idx="105">
                        <c:v>1.5733442890299321</c:v>
                      </c:pt>
                      <c:pt idx="106">
                        <c:v>1.5848676553232632</c:v>
                      </c:pt>
                      <c:pt idx="107">
                        <c:v>1.5963923289278092</c:v>
                      </c:pt>
                      <c:pt idx="108">
                        <c:v>1.6079183099918737</c:v>
                      </c:pt>
                      <c:pt idx="109">
                        <c:v>1.6194455986637823</c:v>
                      </c:pt>
                      <c:pt idx="110">
                        <c:v>1.6309741950918832</c:v>
                      </c:pt>
                      <c:pt idx="111">
                        <c:v>1.6425040994245244</c:v>
                      </c:pt>
                      <c:pt idx="112">
                        <c:v>1.6540353118100981</c:v>
                      </c:pt>
                      <c:pt idx="113">
                        <c:v>1.6655678323969969</c:v>
                      </c:pt>
                      <c:pt idx="114">
                        <c:v>1.6771016613336576</c:v>
                      </c:pt>
                      <c:pt idx="115">
                        <c:v>1.685684916697805</c:v>
                      </c:pt>
                      <c:pt idx="116">
                        <c:v>1.6942688966328889</c:v>
                      </c:pt>
                      <c:pt idx="117">
                        <c:v>1.7028536012000606</c:v>
                      </c:pt>
                      <c:pt idx="118">
                        <c:v>1.7114390304605154</c:v>
                      </c:pt>
                      <c:pt idx="119">
                        <c:v>1.7200251844754266</c:v>
                      </c:pt>
                      <c:pt idx="120">
                        <c:v>1.7286120633059676</c:v>
                      </c:pt>
                      <c:pt idx="121">
                        <c:v>1.7371996670133116</c:v>
                      </c:pt>
                      <c:pt idx="122">
                        <c:v>1.7457879956586764</c:v>
                      </c:pt>
                      <c:pt idx="123">
                        <c:v>1.7543770493032351</c:v>
                      </c:pt>
                      <c:pt idx="124">
                        <c:v>1.7629668280082056</c:v>
                      </c:pt>
                      <c:pt idx="125">
                        <c:v>1.7715573318347833</c:v>
                      </c:pt>
                      <c:pt idx="126">
                        <c:v>1.7801485608441858</c:v>
                      </c:pt>
                      <c:pt idx="127">
                        <c:v>1.7887405150976532</c:v>
                      </c:pt>
                      <c:pt idx="128">
                        <c:v>1.7973331946563809</c:v>
                      </c:pt>
                      <c:pt idx="129">
                        <c:v>1.8059265995816087</c:v>
                      </c:pt>
                      <c:pt idx="130">
                        <c:v>1.8145207299345545</c:v>
                      </c:pt>
                      <c:pt idx="131">
                        <c:v>1.8231155857764803</c:v>
                      </c:pt>
                      <c:pt idx="132">
                        <c:v>1.8317111671686037</c:v>
                      </c:pt>
                      <c:pt idx="133">
                        <c:v>1.840307474172187</c:v>
                      </c:pt>
                      <c:pt idx="134">
                        <c:v>1.8489045068484922</c:v>
                      </c:pt>
                      <c:pt idx="135">
                        <c:v>1.8575022652587592</c:v>
                      </c:pt>
                      <c:pt idx="136">
                        <c:v>1.8661007494642723</c:v>
                      </c:pt>
                      <c:pt idx="137">
                        <c:v>1.8746999595262936</c:v>
                      </c:pt>
                      <c:pt idx="138">
                        <c:v>1.8832998955060853</c:v>
                      </c:pt>
                      <c:pt idx="139">
                        <c:v>1.8919005574649317</c:v>
                      </c:pt>
                      <c:pt idx="140">
                        <c:v>1.900501945464117</c:v>
                      </c:pt>
                      <c:pt idx="141">
                        <c:v>1.9091040595649478</c:v>
                      </c:pt>
                      <c:pt idx="142">
                        <c:v>1.9177068998287083</c:v>
                      </c:pt>
                      <c:pt idx="143">
                        <c:v>1.9263104663167052</c:v>
                      </c:pt>
                      <c:pt idx="144">
                        <c:v>1.9349147590902227</c:v>
                      </c:pt>
                      <c:pt idx="145">
                        <c:v>1.9435197782105895</c:v>
                      </c:pt>
                      <c:pt idx="146">
                        <c:v>1.9521255237391122</c:v>
                      </c:pt>
                      <c:pt idx="147">
                        <c:v>1.9607319957371194</c:v>
                      </c:pt>
                      <c:pt idx="148">
                        <c:v>1.96933919426594</c:v>
                      </c:pt>
                      <c:pt idx="149">
                        <c:v>1.9779471193869025</c:v>
                      </c:pt>
                      <c:pt idx="150">
                        <c:v>1.9855640858158052</c:v>
                      </c:pt>
                      <c:pt idx="151">
                        <c:v>1.9931816211733899</c:v>
                      </c:pt>
                      <c:pt idx="152">
                        <c:v>2.0007997255021337</c:v>
                      </c:pt>
                      <c:pt idx="153">
                        <c:v>2.0084183988445359</c:v>
                      </c:pt>
                      <c:pt idx="154">
                        <c:v>2.0160376412430958</c:v>
                      </c:pt>
                      <c:pt idx="155">
                        <c:v>2.0236574527403128</c:v>
                      </c:pt>
                      <c:pt idx="156">
                        <c:v>2.0312778333787085</c:v>
                      </c:pt>
                      <c:pt idx="157">
                        <c:v>2.0388987832007821</c:v>
                      </c:pt>
                      <c:pt idx="158">
                        <c:v>2.0465203022490552</c:v>
                      </c:pt>
                      <c:pt idx="159">
                        <c:v>2.0541423905660494</c:v>
                      </c:pt>
                      <c:pt idx="160">
                        <c:v>2.061765048194264</c:v>
                      </c:pt>
                      <c:pt idx="161">
                        <c:v>2.0693882751762427</c:v>
                      </c:pt>
                      <c:pt idx="162">
                        <c:v>2.0770120715545071</c:v>
                      </c:pt>
                      <c:pt idx="163">
                        <c:v>2.0846364373715787</c:v>
                      </c:pt>
                      <c:pt idx="164">
                        <c:v>2.0922613726700012</c:v>
                      </c:pt>
                      <c:pt idx="165">
                        <c:v>2.0998868774922963</c:v>
                      </c:pt>
                      <c:pt idx="166">
                        <c:v>2.1075129518810076</c:v>
                      </c:pt>
                      <c:pt idx="167">
                        <c:v>2.1151395958786789</c:v>
                      </c:pt>
                      <c:pt idx="168">
                        <c:v>2.1227668095278762</c:v>
                      </c:pt>
                      <c:pt idx="169">
                        <c:v>2.130394592871121</c:v>
                      </c:pt>
                      <c:pt idx="170">
                        <c:v>2.1380229459509792</c:v>
                      </c:pt>
                      <c:pt idx="171">
                        <c:v>2.1456518688099946</c:v>
                      </c:pt>
                      <c:pt idx="172">
                        <c:v>2.1532813614907331</c:v>
                      </c:pt>
                      <c:pt idx="173">
                        <c:v>2.1609114240357608</c:v>
                      </c:pt>
                      <c:pt idx="174">
                        <c:v>2.1685420564876212</c:v>
                      </c:pt>
                      <c:pt idx="175">
                        <c:v>2.1761732588889027</c:v>
                      </c:pt>
                      <c:pt idx="176">
                        <c:v>2.1838050312821711</c:v>
                      </c:pt>
                      <c:pt idx="177">
                        <c:v>2.1914373737099924</c:v>
                      </c:pt>
                      <c:pt idx="178">
                        <c:v>2.1990702862149547</c:v>
                      </c:pt>
                      <c:pt idx="179">
                        <c:v>2.206703768839624</c:v>
                      </c:pt>
                      <c:pt idx="180">
                        <c:v>2.2143378216266107</c:v>
                      </c:pt>
                      <c:pt idx="181">
                        <c:v>2.2219724446184808</c:v>
                      </c:pt>
                      <c:pt idx="182">
                        <c:v>2.2296076378578222</c:v>
                      </c:pt>
                      <c:pt idx="183">
                        <c:v>2.2372434013872233</c:v>
                      </c:pt>
                      <c:pt idx="184">
                        <c:v>2.2448797352492944</c:v>
                      </c:pt>
                      <c:pt idx="185">
                        <c:v>2.2525166394866458</c:v>
                      </c:pt>
                      <c:pt idx="186">
                        <c:v>2.2601541141418657</c:v>
                      </c:pt>
                      <c:pt idx="187">
                        <c:v>2.2677921592575423</c:v>
                      </c:pt>
                      <c:pt idx="188">
                        <c:v>2.2754307748763081</c:v>
                      </c:pt>
                      <c:pt idx="189">
                        <c:v>2.2830699610407734</c:v>
                      </c:pt>
                      <c:pt idx="190">
                        <c:v>2.2907097177935487</c:v>
                      </c:pt>
                      <c:pt idx="191">
                        <c:v>2.2983500451772443</c:v>
                      </c:pt>
                      <c:pt idx="192">
                        <c:v>2.3059909432344927</c:v>
                      </c:pt>
                      <c:pt idx="193">
                        <c:v>2.3136324120079266</c:v>
                      </c:pt>
                      <c:pt idx="194">
                        <c:v>2.3212744515401562</c:v>
                      </c:pt>
                      <c:pt idx="195">
                        <c:v>2.3289170618738142</c:v>
                      </c:pt>
                      <c:pt idx="196">
                        <c:v>2.3365602430515553</c:v>
                      </c:pt>
                      <c:pt idx="197">
                        <c:v>2.3442039951159899</c:v>
                      </c:pt>
                      <c:pt idx="198">
                        <c:v>2.3518483181097727</c:v>
                      </c:pt>
                      <c:pt idx="199">
                        <c:v>2.3594932120755585</c:v>
                      </c:pt>
                      <c:pt idx="200">
                        <c:v>2.3671386770559799</c:v>
                      </c:pt>
                      <c:pt idx="201">
                        <c:v>2.3747847130936917</c:v>
                      </c:pt>
                      <c:pt idx="202">
                        <c:v>2.3824313202313485</c:v>
                      </c:pt>
                      <c:pt idx="203">
                        <c:v>2.3900784985116053</c:v>
                      </c:pt>
                      <c:pt idx="204">
                        <c:v>2.3977262479771166</c:v>
                      </c:pt>
                      <c:pt idx="205">
                        <c:v>2.4053745686705597</c:v>
                      </c:pt>
                      <c:pt idx="206">
                        <c:v>2.4130234606345891</c:v>
                      </c:pt>
                      <c:pt idx="207">
                        <c:v>2.4206729239118818</c:v>
                      </c:pt>
                      <c:pt idx="208">
                        <c:v>2.4283229585450927</c:v>
                      </c:pt>
                      <c:pt idx="209">
                        <c:v>2.4359735645769209</c:v>
                      </c:pt>
                      <c:pt idx="210">
                        <c:v>2.4436247420500434</c:v>
                      </c:pt>
                      <c:pt idx="211">
                        <c:v>2.451276491007115</c:v>
                      </c:pt>
                      <c:pt idx="212">
                        <c:v>2.458928811490857</c:v>
                      </c:pt>
                      <c:pt idx="213">
                        <c:v>2.4665817035439463</c:v>
                      </c:pt>
                      <c:pt idx="214">
                        <c:v>2.4742351672090601</c:v>
                      </c:pt>
                      <c:pt idx="215">
                        <c:v>2.4818892025288974</c:v>
                      </c:pt>
                      <c:pt idx="216">
                        <c:v>2.4895438095461575</c:v>
                      </c:pt>
                      <c:pt idx="217">
                        <c:v>2.4971989883035617</c:v>
                      </c:pt>
                      <c:pt idx="218">
                        <c:v>2.504854738843787</c:v>
                      </c:pt>
                      <c:pt idx="219">
                        <c:v>2.5125110612095547</c:v>
                      </c:pt>
                      <c:pt idx="220">
                        <c:v>2.5201679554435863</c:v>
                      </c:pt>
                      <c:pt idx="221">
                        <c:v>2.5278254215885809</c:v>
                      </c:pt>
                      <c:pt idx="222">
                        <c:v>2.53548345968726</c:v>
                      </c:pt>
                      <c:pt idx="223">
                        <c:v>2.5431420697823448</c:v>
                      </c:pt>
                      <c:pt idx="224">
                        <c:v>2.5508012519165568</c:v>
                      </c:pt>
                      <c:pt idx="225">
                        <c:v>2.5584610061326174</c:v>
                      </c:pt>
                      <c:pt idx="226">
                        <c:v>2.5661213324732701</c:v>
                      </c:pt>
                      <c:pt idx="227">
                        <c:v>2.5737822309812364</c:v>
                      </c:pt>
                      <c:pt idx="228">
                        <c:v>2.5814437016992597</c:v>
                      </c:pt>
                      <c:pt idx="229">
                        <c:v>2.5891057446700838</c:v>
                      </c:pt>
                      <c:pt idx="230">
                        <c:v>2.5967683599364522</c:v>
                      </c:pt>
                      <c:pt idx="231">
                        <c:v>2.6044315475410862</c:v>
                      </c:pt>
                      <c:pt idx="232">
                        <c:v>2.6120953075267739</c:v>
                      </c:pt>
                      <c:pt idx="233">
                        <c:v>2.6197596399362366</c:v>
                      </c:pt>
                      <c:pt idx="234">
                        <c:v>2.6274245448122402</c:v>
                      </c:pt>
                      <c:pt idx="235">
                        <c:v>2.6350900221975504</c:v>
                      </c:pt>
                      <c:pt idx="236">
                        <c:v>2.6427560721349108</c:v>
                      </c:pt>
                      <c:pt idx="237">
                        <c:v>2.6504226946671094</c:v>
                      </c:pt>
                      <c:pt idx="238">
                        <c:v>2.6580898898368899</c:v>
                      </c:pt>
                      <c:pt idx="239">
                        <c:v>2.6657576576870401</c:v>
                      </c:pt>
                      <c:pt idx="240">
                        <c:v>2.6734259982603481</c:v>
                      </c:pt>
                      <c:pt idx="241">
                        <c:v>2.6810949115995575</c:v>
                      </c:pt>
                      <c:pt idx="242">
                        <c:v>2.6887643977474784</c:v>
                      </c:pt>
                      <c:pt idx="243">
                        <c:v>2.6964344567468768</c:v>
                      </c:pt>
                      <c:pt idx="244">
                        <c:v>2.7041050886405626</c:v>
                      </c:pt>
                      <c:pt idx="245">
                        <c:v>2.7117762934713019</c:v>
                      </c:pt>
                      <c:pt idx="246">
                        <c:v>2.7194480712819047</c:v>
                      </c:pt>
                      <c:pt idx="247">
                        <c:v>2.727120422115159</c:v>
                      </c:pt>
                      <c:pt idx="248">
                        <c:v>2.7347933460138751</c:v>
                      </c:pt>
                      <c:pt idx="249">
                        <c:v>2.742466843020841</c:v>
                      </c:pt>
                      <c:pt idx="250">
                        <c:v>2.7501409131788668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076E-43BB-BB56-0787F08BF1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0"/>
          <c:order val="0"/>
          <c:tx>
            <c:strRef>
              <c:f>'LTN 2020'!$C$1</c:f>
              <c:strCache>
                <c:ptCount val="1"/>
                <c:pt idx="0">
                  <c:v>Tx 07/21</c:v>
                </c:pt>
              </c:strCache>
            </c:strRef>
          </c:tx>
          <c:spPr>
            <a:ln w="3810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2020'!$B$3:$B$988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</c:numCache>
            </c:numRef>
          </c:cat>
          <c:val>
            <c:numRef>
              <c:f>'LTN 2020'!$C$3:$C$988</c:f>
              <c:numCache>
                <c:formatCode>#,##0.0000</c:formatCode>
                <c:ptCount val="986"/>
                <c:pt idx="0">
                  <c:v>4.8944000000000001</c:v>
                </c:pt>
                <c:pt idx="1">
                  <c:v>4.8913000000000002</c:v>
                </c:pt>
                <c:pt idx="2">
                  <c:v>4.91</c:v>
                </c:pt>
                <c:pt idx="3">
                  <c:v>4.8598999999999997</c:v>
                </c:pt>
                <c:pt idx="4">
                  <c:v>4.7994000000000003</c:v>
                </c:pt>
                <c:pt idx="5">
                  <c:v>4.7892000000000001</c:v>
                </c:pt>
                <c:pt idx="6">
                  <c:v>4.8099999999999996</c:v>
                </c:pt>
                <c:pt idx="7">
                  <c:v>4.83</c:v>
                </c:pt>
                <c:pt idx="8">
                  <c:v>4.7691999999999997</c:v>
                </c:pt>
                <c:pt idx="9">
                  <c:v>4.6890000000000001</c:v>
                </c:pt>
                <c:pt idx="10">
                  <c:v>4.7590000000000003</c:v>
                </c:pt>
                <c:pt idx="11">
                  <c:v>4.7188999999999997</c:v>
                </c:pt>
                <c:pt idx="12">
                  <c:v>4.7282000000000002</c:v>
                </c:pt>
                <c:pt idx="13">
                  <c:v>4.6882000000000001</c:v>
                </c:pt>
                <c:pt idx="14">
                  <c:v>4.6280999999999999</c:v>
                </c:pt>
                <c:pt idx="15">
                  <c:v>4.6689999999999996</c:v>
                </c:pt>
                <c:pt idx="16">
                  <c:v>4.66</c:v>
                </c:pt>
                <c:pt idx="17">
                  <c:v>4.6100000000000003</c:v>
                </c:pt>
                <c:pt idx="18">
                  <c:v>4.62</c:v>
                </c:pt>
                <c:pt idx="19">
                  <c:v>4.62</c:v>
                </c:pt>
                <c:pt idx="20">
                  <c:v>4.6599000000000004</c:v>
                </c:pt>
                <c:pt idx="21">
                  <c:v>4.6832000000000003</c:v>
                </c:pt>
                <c:pt idx="22">
                  <c:v>4.6258999999999997</c:v>
                </c:pt>
                <c:pt idx="23">
                  <c:v>4.5949</c:v>
                </c:pt>
                <c:pt idx="24">
                  <c:v>4.5833000000000004</c:v>
                </c:pt>
                <c:pt idx="25">
                  <c:v>4.6609999999999996</c:v>
                </c:pt>
                <c:pt idx="26">
                  <c:v>4.59</c:v>
                </c:pt>
                <c:pt idx="27">
                  <c:v>4.57</c:v>
                </c:pt>
                <c:pt idx="28">
                  <c:v>4.5228000000000002</c:v>
                </c:pt>
                <c:pt idx="29">
                  <c:v>4.4833999999999996</c:v>
                </c:pt>
                <c:pt idx="30">
                  <c:v>4.5149999999999997</c:v>
                </c:pt>
                <c:pt idx="31">
                  <c:v>4.4450000000000003</c:v>
                </c:pt>
                <c:pt idx="32">
                  <c:v>4.45</c:v>
                </c:pt>
                <c:pt idx="33">
                  <c:v>4.4512</c:v>
                </c:pt>
                <c:pt idx="34">
                  <c:v>4.4116</c:v>
                </c:pt>
                <c:pt idx="35">
                  <c:v>4.4307999999999996</c:v>
                </c:pt>
                <c:pt idx="36">
                  <c:v>4.4349999999999996</c:v>
                </c:pt>
                <c:pt idx="37">
                  <c:v>4.4782999999999999</c:v>
                </c:pt>
                <c:pt idx="38">
                  <c:v>4.4253</c:v>
                </c:pt>
                <c:pt idx="39">
                  <c:v>4.3630000000000004</c:v>
                </c:pt>
                <c:pt idx="40">
                  <c:v>4.1398999999999999</c:v>
                </c:pt>
                <c:pt idx="41">
                  <c:v>4.0278999999999998</c:v>
                </c:pt>
                <c:pt idx="42">
                  <c:v>3.9950000000000001</c:v>
                </c:pt>
                <c:pt idx="43">
                  <c:v>4.1369999999999996</c:v>
                </c:pt>
                <c:pt idx="44">
                  <c:v>4.085</c:v>
                </c:pt>
                <c:pt idx="45">
                  <c:v>4.2549999999999999</c:v>
                </c:pt>
                <c:pt idx="46">
                  <c:v>4.165</c:v>
                </c:pt>
                <c:pt idx="47">
                  <c:v>4.5750000000000002</c:v>
                </c:pt>
                <c:pt idx="48">
                  <c:v>5.6470000000000002</c:v>
                </c:pt>
                <c:pt idx="49">
                  <c:v>4.7805999999999997</c:v>
                </c:pt>
                <c:pt idx="50">
                  <c:v>4.3695000000000004</c:v>
                </c:pt>
                <c:pt idx="51">
                  <c:v>4.0068999999999999</c:v>
                </c:pt>
                <c:pt idx="52">
                  <c:v>4.8070000000000004</c:v>
                </c:pt>
                <c:pt idx="53">
                  <c:v>4.8121</c:v>
                </c:pt>
                <c:pt idx="54">
                  <c:v>4.68</c:v>
                </c:pt>
                <c:pt idx="55">
                  <c:v>4.58</c:v>
                </c:pt>
                <c:pt idx="56">
                  <c:v>4.2321999999999997</c:v>
                </c:pt>
                <c:pt idx="57">
                  <c:v>3.8216999999999999</c:v>
                </c:pt>
                <c:pt idx="58">
                  <c:v>3.8843000000000001</c:v>
                </c:pt>
                <c:pt idx="59">
                  <c:v>3.9098000000000002</c:v>
                </c:pt>
                <c:pt idx="60">
                  <c:v>3.7782</c:v>
                </c:pt>
                <c:pt idx="61">
                  <c:v>3.5451000000000001</c:v>
                </c:pt>
                <c:pt idx="62">
                  <c:v>3.6145999999999998</c:v>
                </c:pt>
                <c:pt idx="63">
                  <c:v>3.5522</c:v>
                </c:pt>
                <c:pt idx="64">
                  <c:v>3.5335999999999999</c:v>
                </c:pt>
                <c:pt idx="65">
                  <c:v>3.6223000000000001</c:v>
                </c:pt>
                <c:pt idx="66">
                  <c:v>3.5449999999999999</c:v>
                </c:pt>
                <c:pt idx="67">
                  <c:v>3.4849999999999999</c:v>
                </c:pt>
                <c:pt idx="68">
                  <c:v>3.4045000000000001</c:v>
                </c:pt>
                <c:pt idx="69">
                  <c:v>3.3361000000000001</c:v>
                </c:pt>
                <c:pt idx="70">
                  <c:v>3.2650000000000001</c:v>
                </c:pt>
                <c:pt idx="71">
                  <c:v>3.2450000000000001</c:v>
                </c:pt>
                <c:pt idx="72">
                  <c:v>3.2583000000000002</c:v>
                </c:pt>
                <c:pt idx="73">
                  <c:v>3.2198000000000002</c:v>
                </c:pt>
                <c:pt idx="74">
                  <c:v>2.97</c:v>
                </c:pt>
                <c:pt idx="75">
                  <c:v>2.81</c:v>
                </c:pt>
                <c:pt idx="76">
                  <c:v>2.9843999999999999</c:v>
                </c:pt>
                <c:pt idx="77">
                  <c:v>3.5838000000000001</c:v>
                </c:pt>
                <c:pt idx="78">
                  <c:v>3.7399</c:v>
                </c:pt>
                <c:pt idx="79">
                  <c:v>3.22</c:v>
                </c:pt>
                <c:pt idx="80">
                  <c:v>3.22</c:v>
                </c:pt>
                <c:pt idx="81">
                  <c:v>3.11</c:v>
                </c:pt>
                <c:pt idx="82">
                  <c:v>3.1069</c:v>
                </c:pt>
                <c:pt idx="83">
                  <c:v>3.01</c:v>
                </c:pt>
                <c:pt idx="84">
                  <c:v>3.0289999999999999</c:v>
                </c:pt>
                <c:pt idx="85">
                  <c:v>2.839</c:v>
                </c:pt>
                <c:pt idx="86">
                  <c:v>2.7660999999999998</c:v>
                </c:pt>
                <c:pt idx="87">
                  <c:v>2.7850000000000001</c:v>
                </c:pt>
                <c:pt idx="88">
                  <c:v>2.9849999999999999</c:v>
                </c:pt>
                <c:pt idx="89">
                  <c:v>3.0575000000000001</c:v>
                </c:pt>
                <c:pt idx="90">
                  <c:v>3.0661999999999998</c:v>
                </c:pt>
                <c:pt idx="91">
                  <c:v>2.9131999999999998</c:v>
                </c:pt>
                <c:pt idx="92">
                  <c:v>2.8614000000000002</c:v>
                </c:pt>
                <c:pt idx="93">
                  <c:v>2.85</c:v>
                </c:pt>
                <c:pt idx="94">
                  <c:v>2.86</c:v>
                </c:pt>
                <c:pt idx="95">
                  <c:v>2.8</c:v>
                </c:pt>
                <c:pt idx="96">
                  <c:v>2.8622999999999998</c:v>
                </c:pt>
                <c:pt idx="97">
                  <c:v>2.6934999999999998</c:v>
                </c:pt>
                <c:pt idx="98">
                  <c:v>2.7248999999999999</c:v>
                </c:pt>
                <c:pt idx="99">
                  <c:v>2.714</c:v>
                </c:pt>
                <c:pt idx="100">
                  <c:v>2.6749999999999998</c:v>
                </c:pt>
                <c:pt idx="101">
                  <c:v>2.625</c:v>
                </c:pt>
                <c:pt idx="102">
                  <c:v>2.6217000000000001</c:v>
                </c:pt>
                <c:pt idx="103">
                  <c:v>2.5684999999999998</c:v>
                </c:pt>
                <c:pt idx="104">
                  <c:v>2.5</c:v>
                </c:pt>
                <c:pt idx="105">
                  <c:v>2.5110999999999999</c:v>
                </c:pt>
                <c:pt idx="106">
                  <c:v>2.5409000000000002</c:v>
                </c:pt>
                <c:pt idx="107">
                  <c:v>2.5604</c:v>
                </c:pt>
                <c:pt idx="108">
                  <c:v>2.5609999999999999</c:v>
                </c:pt>
                <c:pt idx="109">
                  <c:v>2.5550000000000002</c:v>
                </c:pt>
                <c:pt idx="110">
                  <c:v>2.5678999999999998</c:v>
                </c:pt>
                <c:pt idx="111">
                  <c:v>2.5249999999999999</c:v>
                </c:pt>
                <c:pt idx="112">
                  <c:v>2.5211999999999999</c:v>
                </c:pt>
                <c:pt idx="113">
                  <c:v>2.4900000000000002</c:v>
                </c:pt>
                <c:pt idx="114">
                  <c:v>2.4786000000000001</c:v>
                </c:pt>
                <c:pt idx="115">
                  <c:v>2.3965000000000001</c:v>
                </c:pt>
                <c:pt idx="116">
                  <c:v>2.4249999999999998</c:v>
                </c:pt>
                <c:pt idx="117">
                  <c:v>2.4249999999999998</c:v>
                </c:pt>
                <c:pt idx="118">
                  <c:v>2.4550000000000001</c:v>
                </c:pt>
                <c:pt idx="119">
                  <c:v>2.415</c:v>
                </c:pt>
                <c:pt idx="120">
                  <c:v>2.4136000000000002</c:v>
                </c:pt>
                <c:pt idx="121">
                  <c:v>2.3879000000000001</c:v>
                </c:pt>
                <c:pt idx="122">
                  <c:v>2.3498000000000001</c:v>
                </c:pt>
                <c:pt idx="123">
                  <c:v>2.3329</c:v>
                </c:pt>
                <c:pt idx="124">
                  <c:v>2.3761000000000001</c:v>
                </c:pt>
                <c:pt idx="125">
                  <c:v>2.3433999999999999</c:v>
                </c:pt>
                <c:pt idx="126">
                  <c:v>2.3834</c:v>
                </c:pt>
                <c:pt idx="127">
                  <c:v>2.4136000000000002</c:v>
                </c:pt>
                <c:pt idx="128">
                  <c:v>2.5019</c:v>
                </c:pt>
                <c:pt idx="129">
                  <c:v>2.5333000000000001</c:v>
                </c:pt>
                <c:pt idx="130">
                  <c:v>2.4413999999999998</c:v>
                </c:pt>
                <c:pt idx="131">
                  <c:v>2.4670000000000001</c:v>
                </c:pt>
                <c:pt idx="132">
                  <c:v>2.44</c:v>
                </c:pt>
                <c:pt idx="133">
                  <c:v>2.4575999999999998</c:v>
                </c:pt>
                <c:pt idx="134">
                  <c:v>2.4350000000000001</c:v>
                </c:pt>
                <c:pt idx="135">
                  <c:v>2.3935</c:v>
                </c:pt>
                <c:pt idx="136">
                  <c:v>2.383</c:v>
                </c:pt>
                <c:pt idx="137">
                  <c:v>2.4478</c:v>
                </c:pt>
                <c:pt idx="138">
                  <c:v>2.4161000000000001</c:v>
                </c:pt>
                <c:pt idx="139">
                  <c:v>2.4257</c:v>
                </c:pt>
                <c:pt idx="140">
                  <c:v>2.3191999999999999</c:v>
                </c:pt>
                <c:pt idx="141">
                  <c:v>2.2749999999999999</c:v>
                </c:pt>
                <c:pt idx="142">
                  <c:v>2.2946</c:v>
                </c:pt>
                <c:pt idx="143">
                  <c:v>2.2799999999999998</c:v>
                </c:pt>
                <c:pt idx="144">
                  <c:v>2.2269999999999999</c:v>
                </c:pt>
                <c:pt idx="145">
                  <c:v>2.2271999999999998</c:v>
                </c:pt>
                <c:pt idx="146">
                  <c:v>2.2229999999999999</c:v>
                </c:pt>
                <c:pt idx="147">
                  <c:v>2.27</c:v>
                </c:pt>
                <c:pt idx="148">
                  <c:v>2.2909999999999999</c:v>
                </c:pt>
                <c:pt idx="149">
                  <c:v>2.1276000000000002</c:v>
                </c:pt>
                <c:pt idx="150">
                  <c:v>2.1762999999999999</c:v>
                </c:pt>
                <c:pt idx="151">
                  <c:v>2.1916000000000002</c:v>
                </c:pt>
                <c:pt idx="152">
                  <c:v>2.1768000000000001</c:v>
                </c:pt>
                <c:pt idx="153">
                  <c:v>2.2513999999999998</c:v>
                </c:pt>
                <c:pt idx="154">
                  <c:v>2.3020999999999998</c:v>
                </c:pt>
                <c:pt idx="155">
                  <c:v>2.33</c:v>
                </c:pt>
                <c:pt idx="156">
                  <c:v>2.3372000000000002</c:v>
                </c:pt>
                <c:pt idx="157">
                  <c:v>2.2223999999999999</c:v>
                </c:pt>
                <c:pt idx="158">
                  <c:v>2.2443</c:v>
                </c:pt>
                <c:pt idx="159">
                  <c:v>2.2660999999999998</c:v>
                </c:pt>
                <c:pt idx="160">
                  <c:v>2.2827000000000002</c:v>
                </c:pt>
                <c:pt idx="161">
                  <c:v>2.2589000000000001</c:v>
                </c:pt>
                <c:pt idx="162">
                  <c:v>2.2648999999999999</c:v>
                </c:pt>
                <c:pt idx="163">
                  <c:v>2.3166000000000002</c:v>
                </c:pt>
                <c:pt idx="164">
                  <c:v>2.3679000000000001</c:v>
                </c:pt>
                <c:pt idx="165">
                  <c:v>2.33</c:v>
                </c:pt>
                <c:pt idx="166">
                  <c:v>2.36</c:v>
                </c:pt>
                <c:pt idx="167">
                  <c:v>2.3159000000000001</c:v>
                </c:pt>
                <c:pt idx="168">
                  <c:v>2.3418000000000001</c:v>
                </c:pt>
                <c:pt idx="169">
                  <c:v>2.3090000000000002</c:v>
                </c:pt>
                <c:pt idx="170">
                  <c:v>2.2709999999999999</c:v>
                </c:pt>
                <c:pt idx="171">
                  <c:v>2.33</c:v>
                </c:pt>
                <c:pt idx="172">
                  <c:v>2.2980999999999998</c:v>
                </c:pt>
                <c:pt idx="173">
                  <c:v>2.34</c:v>
                </c:pt>
                <c:pt idx="174">
                  <c:v>2.3193999999999999</c:v>
                </c:pt>
                <c:pt idx="175">
                  <c:v>2.2799999999999998</c:v>
                </c:pt>
                <c:pt idx="176">
                  <c:v>2.3226</c:v>
                </c:pt>
                <c:pt idx="177">
                  <c:v>2.3416999999999999</c:v>
                </c:pt>
                <c:pt idx="178">
                  <c:v>2.2923</c:v>
                </c:pt>
                <c:pt idx="179">
                  <c:v>2.4077000000000002</c:v>
                </c:pt>
                <c:pt idx="180">
                  <c:v>2.4009999999999998</c:v>
                </c:pt>
                <c:pt idx="181">
                  <c:v>2.3513999999999999</c:v>
                </c:pt>
                <c:pt idx="182">
                  <c:v>2.3887</c:v>
                </c:pt>
                <c:pt idx="183">
                  <c:v>2.3132999999999999</c:v>
                </c:pt>
                <c:pt idx="184">
                  <c:v>2.3186</c:v>
                </c:pt>
                <c:pt idx="185">
                  <c:v>2.4525999999999999</c:v>
                </c:pt>
                <c:pt idx="186">
                  <c:v>2.5525000000000002</c:v>
                </c:pt>
                <c:pt idx="187">
                  <c:v>2.4883999999999999</c:v>
                </c:pt>
                <c:pt idx="188">
                  <c:v>2.5428999999999999</c:v>
                </c:pt>
                <c:pt idx="189">
                  <c:v>2.7336999999999998</c:v>
                </c:pt>
                <c:pt idx="190">
                  <c:v>2.6202000000000001</c:v>
                </c:pt>
                <c:pt idx="191">
                  <c:v>2.6886000000000001</c:v>
                </c:pt>
                <c:pt idx="192">
                  <c:v>2.6560999999999999</c:v>
                </c:pt>
                <c:pt idx="193">
                  <c:v>2.5773999999999999</c:v>
                </c:pt>
                <c:pt idx="194">
                  <c:v>2.5676999999999999</c:v>
                </c:pt>
                <c:pt idx="195">
                  <c:v>2.5629</c:v>
                </c:pt>
                <c:pt idx="196">
                  <c:v>2.5451999999999999</c:v>
                </c:pt>
                <c:pt idx="197">
                  <c:v>2.6271</c:v>
                </c:pt>
                <c:pt idx="198">
                  <c:v>2.6848000000000001</c:v>
                </c:pt>
                <c:pt idx="199">
                  <c:v>2.5971000000000002</c:v>
                </c:pt>
                <c:pt idx="200">
                  <c:v>2.5655999999999999</c:v>
                </c:pt>
                <c:pt idx="201">
                  <c:v>2.5556000000000001</c:v>
                </c:pt>
                <c:pt idx="202">
                  <c:v>2.5548000000000002</c:v>
                </c:pt>
                <c:pt idx="203">
                  <c:v>2.6488</c:v>
                </c:pt>
                <c:pt idx="204">
                  <c:v>2.6023999999999998</c:v>
                </c:pt>
                <c:pt idx="205">
                  <c:v>2.5929000000000002</c:v>
                </c:pt>
                <c:pt idx="206">
                  <c:v>2.6221000000000001</c:v>
                </c:pt>
                <c:pt idx="207">
                  <c:v>2.5299999999999998</c:v>
                </c:pt>
                <c:pt idx="208">
                  <c:v>2.5609000000000002</c:v>
                </c:pt>
                <c:pt idx="209">
                  <c:v>2.6171000000000002</c:v>
                </c:pt>
                <c:pt idx="210">
                  <c:v>2.5817999999999999</c:v>
                </c:pt>
                <c:pt idx="211">
                  <c:v>2.5528</c:v>
                </c:pt>
                <c:pt idx="212">
                  <c:v>2.4647999999999999</c:v>
                </c:pt>
                <c:pt idx="213">
                  <c:v>2.4224000000000001</c:v>
                </c:pt>
                <c:pt idx="214">
                  <c:v>2.4276</c:v>
                </c:pt>
                <c:pt idx="215">
                  <c:v>2.4887000000000001</c:v>
                </c:pt>
                <c:pt idx="216">
                  <c:v>2.4984000000000002</c:v>
                </c:pt>
                <c:pt idx="217">
                  <c:v>2.4767999999999999</c:v>
                </c:pt>
                <c:pt idx="218">
                  <c:v>2.4420999999999999</c:v>
                </c:pt>
                <c:pt idx="219">
                  <c:v>2.42</c:v>
                </c:pt>
                <c:pt idx="220">
                  <c:v>2.4272999999999998</c:v>
                </c:pt>
                <c:pt idx="221">
                  <c:v>2.42</c:v>
                </c:pt>
                <c:pt idx="222">
                  <c:v>2.4668000000000001</c:v>
                </c:pt>
                <c:pt idx="223">
                  <c:v>2.5083000000000002</c:v>
                </c:pt>
                <c:pt idx="224">
                  <c:v>2.5169999999999999</c:v>
                </c:pt>
                <c:pt idx="225">
                  <c:v>2.4737</c:v>
                </c:pt>
                <c:pt idx="226">
                  <c:v>2.4702000000000002</c:v>
                </c:pt>
                <c:pt idx="227">
                  <c:v>2.4464999999999999</c:v>
                </c:pt>
                <c:pt idx="228">
                  <c:v>2.4668999999999999</c:v>
                </c:pt>
                <c:pt idx="229">
                  <c:v>2.33</c:v>
                </c:pt>
                <c:pt idx="230">
                  <c:v>2.2827999999999999</c:v>
                </c:pt>
                <c:pt idx="231">
                  <c:v>2.2690999999999999</c:v>
                </c:pt>
                <c:pt idx="232">
                  <c:v>2.2978000000000001</c:v>
                </c:pt>
                <c:pt idx="233">
                  <c:v>2.3018000000000001</c:v>
                </c:pt>
                <c:pt idx="234">
                  <c:v>2.3201999999999998</c:v>
                </c:pt>
                <c:pt idx="235">
                  <c:v>2.3008000000000002</c:v>
                </c:pt>
                <c:pt idx="236">
                  <c:v>2.2917000000000001</c:v>
                </c:pt>
                <c:pt idx="237">
                  <c:v>2.2616000000000001</c:v>
                </c:pt>
                <c:pt idx="238">
                  <c:v>2.2673999999999999</c:v>
                </c:pt>
                <c:pt idx="239">
                  <c:v>2.2077</c:v>
                </c:pt>
                <c:pt idx="240">
                  <c:v>2.202</c:v>
                </c:pt>
                <c:pt idx="241">
                  <c:v>2.2000000000000002</c:v>
                </c:pt>
                <c:pt idx="242">
                  <c:v>2.1829000000000001</c:v>
                </c:pt>
                <c:pt idx="243">
                  <c:v>2.1749000000000001</c:v>
                </c:pt>
                <c:pt idx="244">
                  <c:v>2.1343000000000001</c:v>
                </c:pt>
                <c:pt idx="245">
                  <c:v>2.1230000000000002</c:v>
                </c:pt>
                <c:pt idx="246">
                  <c:v>2.1230000000000002</c:v>
                </c:pt>
                <c:pt idx="247">
                  <c:v>2.1577000000000002</c:v>
                </c:pt>
                <c:pt idx="248">
                  <c:v>2.1331000000000002</c:v>
                </c:pt>
                <c:pt idx="249">
                  <c:v>2.1534</c:v>
                </c:pt>
                <c:pt idx="250">
                  <c:v>2.1534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6E-43BB-BB56-0787F08BF1B3}"/>
            </c:ext>
          </c:extLst>
        </c:ser>
        <c:ser>
          <c:idx val="1"/>
          <c:order val="1"/>
          <c:tx>
            <c:strRef>
              <c:f>'LTN 2020'!$H$1</c:f>
              <c:strCache>
                <c:ptCount val="1"/>
                <c:pt idx="0">
                  <c:v>Tx 07/22</c:v>
                </c:pt>
              </c:strCache>
            </c:strRef>
          </c:tx>
          <c:spPr>
            <a:ln w="3810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2020'!$B$3:$B$988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</c:numCache>
            </c:numRef>
          </c:cat>
          <c:val>
            <c:numRef>
              <c:f>'LTN 2020'!$H$3:$H$988</c:f>
              <c:numCache>
                <c:formatCode>#,##0.0000</c:formatCode>
                <c:ptCount val="986"/>
                <c:pt idx="0">
                  <c:v>5.5453999999999999</c:v>
                </c:pt>
                <c:pt idx="1">
                  <c:v>5.5644</c:v>
                </c:pt>
                <c:pt idx="2">
                  <c:v>5.5949999999999998</c:v>
                </c:pt>
                <c:pt idx="3">
                  <c:v>5.54</c:v>
                </c:pt>
                <c:pt idx="4">
                  <c:v>5.4710000000000001</c:v>
                </c:pt>
                <c:pt idx="5">
                  <c:v>5.4309000000000003</c:v>
                </c:pt>
                <c:pt idx="6">
                  <c:v>5.4409999999999998</c:v>
                </c:pt>
                <c:pt idx="7">
                  <c:v>5.4833999999999996</c:v>
                </c:pt>
                <c:pt idx="8">
                  <c:v>5.4249999999999998</c:v>
                </c:pt>
                <c:pt idx="9">
                  <c:v>5.3150000000000004</c:v>
                </c:pt>
                <c:pt idx="10">
                  <c:v>5.415</c:v>
                </c:pt>
                <c:pt idx="11">
                  <c:v>5.3949999999999996</c:v>
                </c:pt>
                <c:pt idx="12">
                  <c:v>5.4050000000000002</c:v>
                </c:pt>
                <c:pt idx="13">
                  <c:v>5.3358999999999996</c:v>
                </c:pt>
                <c:pt idx="14">
                  <c:v>5.2750000000000004</c:v>
                </c:pt>
                <c:pt idx="15">
                  <c:v>5.3150000000000004</c:v>
                </c:pt>
                <c:pt idx="16">
                  <c:v>5.3049999999999997</c:v>
                </c:pt>
                <c:pt idx="17">
                  <c:v>5.2450000000000001</c:v>
                </c:pt>
                <c:pt idx="18">
                  <c:v>5.2549999999999999</c:v>
                </c:pt>
                <c:pt idx="19">
                  <c:v>5.2462</c:v>
                </c:pt>
                <c:pt idx="20">
                  <c:v>5.2786999999999997</c:v>
                </c:pt>
                <c:pt idx="21">
                  <c:v>5.3</c:v>
                </c:pt>
                <c:pt idx="22">
                  <c:v>5.2409999999999997</c:v>
                </c:pt>
                <c:pt idx="23">
                  <c:v>5.2259000000000002</c:v>
                </c:pt>
                <c:pt idx="24">
                  <c:v>5.2050000000000001</c:v>
                </c:pt>
                <c:pt idx="25">
                  <c:v>5.335</c:v>
                </c:pt>
                <c:pt idx="26">
                  <c:v>5.3150000000000004</c:v>
                </c:pt>
                <c:pt idx="27">
                  <c:v>5.2750000000000004</c:v>
                </c:pt>
                <c:pt idx="28">
                  <c:v>5.1950000000000003</c:v>
                </c:pt>
                <c:pt idx="29">
                  <c:v>5.1360000000000001</c:v>
                </c:pt>
                <c:pt idx="30">
                  <c:v>5.1768000000000001</c:v>
                </c:pt>
                <c:pt idx="31">
                  <c:v>5.0452000000000004</c:v>
                </c:pt>
                <c:pt idx="32">
                  <c:v>5.04</c:v>
                </c:pt>
                <c:pt idx="33">
                  <c:v>5.0514999999999999</c:v>
                </c:pt>
                <c:pt idx="34">
                  <c:v>4.9831000000000003</c:v>
                </c:pt>
                <c:pt idx="35">
                  <c:v>4.9946999999999999</c:v>
                </c:pt>
                <c:pt idx="36">
                  <c:v>5.0343</c:v>
                </c:pt>
                <c:pt idx="37">
                  <c:v>5.1231999999999998</c:v>
                </c:pt>
                <c:pt idx="38">
                  <c:v>5.0195999999999996</c:v>
                </c:pt>
                <c:pt idx="39">
                  <c:v>4.96</c:v>
                </c:pt>
                <c:pt idx="40">
                  <c:v>4.7081999999999997</c:v>
                </c:pt>
                <c:pt idx="41">
                  <c:v>4.6073000000000004</c:v>
                </c:pt>
                <c:pt idx="42">
                  <c:v>4.5549999999999997</c:v>
                </c:pt>
                <c:pt idx="43">
                  <c:v>4.7750000000000004</c:v>
                </c:pt>
                <c:pt idx="44">
                  <c:v>4.7750000000000004</c:v>
                </c:pt>
                <c:pt idx="45">
                  <c:v>5.0326000000000004</c:v>
                </c:pt>
                <c:pt idx="46">
                  <c:v>4.92</c:v>
                </c:pt>
                <c:pt idx="47">
                  <c:v>5.5011000000000001</c:v>
                </c:pt>
                <c:pt idx="48">
                  <c:v>6.7782999999999998</c:v>
                </c:pt>
                <c:pt idx="49">
                  <c:v>5.8303000000000003</c:v>
                </c:pt>
                <c:pt idx="50">
                  <c:v>5.5</c:v>
                </c:pt>
                <c:pt idx="51">
                  <c:v>4.9400000000000004</c:v>
                </c:pt>
                <c:pt idx="52">
                  <c:v>6.4344000000000001</c:v>
                </c:pt>
                <c:pt idx="53">
                  <c:v>6.524</c:v>
                </c:pt>
                <c:pt idx="54">
                  <c:v>6.3731999999999998</c:v>
                </c:pt>
                <c:pt idx="55">
                  <c:v>6.5148000000000001</c:v>
                </c:pt>
                <c:pt idx="56">
                  <c:v>5.9226000000000001</c:v>
                </c:pt>
                <c:pt idx="57">
                  <c:v>5.2930000000000001</c:v>
                </c:pt>
                <c:pt idx="58">
                  <c:v>5.1120000000000001</c:v>
                </c:pt>
                <c:pt idx="59">
                  <c:v>5.0728</c:v>
                </c:pt>
                <c:pt idx="60">
                  <c:v>4.8021000000000003</c:v>
                </c:pt>
                <c:pt idx="61">
                  <c:v>4.7268999999999997</c:v>
                </c:pt>
                <c:pt idx="62">
                  <c:v>4.875</c:v>
                </c:pt>
                <c:pt idx="63">
                  <c:v>4.7668999999999997</c:v>
                </c:pt>
                <c:pt idx="64">
                  <c:v>4.8638000000000003</c:v>
                </c:pt>
                <c:pt idx="65">
                  <c:v>4.8391999999999999</c:v>
                </c:pt>
                <c:pt idx="66">
                  <c:v>4.7450000000000001</c:v>
                </c:pt>
                <c:pt idx="67">
                  <c:v>4.6570999999999998</c:v>
                </c:pt>
                <c:pt idx="68">
                  <c:v>4.4798</c:v>
                </c:pt>
                <c:pt idx="69">
                  <c:v>4.3665000000000003</c:v>
                </c:pt>
                <c:pt idx="70">
                  <c:v>4.2774999999999999</c:v>
                </c:pt>
                <c:pt idx="71">
                  <c:v>4.2662000000000004</c:v>
                </c:pt>
                <c:pt idx="72">
                  <c:v>4.2012999999999998</c:v>
                </c:pt>
                <c:pt idx="73">
                  <c:v>4.18</c:v>
                </c:pt>
                <c:pt idx="74">
                  <c:v>3.9626000000000001</c:v>
                </c:pt>
                <c:pt idx="75">
                  <c:v>3.7523</c:v>
                </c:pt>
                <c:pt idx="76">
                  <c:v>3.9889000000000001</c:v>
                </c:pt>
                <c:pt idx="77">
                  <c:v>4.8329000000000004</c:v>
                </c:pt>
                <c:pt idx="78">
                  <c:v>4.9749999999999996</c:v>
                </c:pt>
                <c:pt idx="79">
                  <c:v>4.3860999999999999</c:v>
                </c:pt>
                <c:pt idx="80">
                  <c:v>4.2965999999999998</c:v>
                </c:pt>
                <c:pt idx="81">
                  <c:v>4.2450000000000001</c:v>
                </c:pt>
                <c:pt idx="82">
                  <c:v>4.3449999999999998</c:v>
                </c:pt>
                <c:pt idx="83">
                  <c:v>4.1950000000000003</c:v>
                </c:pt>
                <c:pt idx="84">
                  <c:v>4.1500000000000004</c:v>
                </c:pt>
                <c:pt idx="85">
                  <c:v>4.0278999999999998</c:v>
                </c:pt>
                <c:pt idx="86">
                  <c:v>3.8864000000000001</c:v>
                </c:pt>
                <c:pt idx="87">
                  <c:v>3.9072</c:v>
                </c:pt>
                <c:pt idx="88">
                  <c:v>4.1749999999999998</c:v>
                </c:pt>
                <c:pt idx="89">
                  <c:v>4.3235000000000001</c:v>
                </c:pt>
                <c:pt idx="90">
                  <c:v>4.3308</c:v>
                </c:pt>
                <c:pt idx="91">
                  <c:v>4.1914999999999996</c:v>
                </c:pt>
                <c:pt idx="92">
                  <c:v>4.0712999999999999</c:v>
                </c:pt>
                <c:pt idx="93">
                  <c:v>4.0228999999999999</c:v>
                </c:pt>
                <c:pt idx="94">
                  <c:v>4.0739999999999998</c:v>
                </c:pt>
                <c:pt idx="95">
                  <c:v>4.0084</c:v>
                </c:pt>
                <c:pt idx="96">
                  <c:v>4.0999999999999996</c:v>
                </c:pt>
                <c:pt idx="97">
                  <c:v>3.8574000000000002</c:v>
                </c:pt>
                <c:pt idx="98">
                  <c:v>3.88</c:v>
                </c:pt>
                <c:pt idx="99">
                  <c:v>3.8523999999999998</c:v>
                </c:pt>
                <c:pt idx="100">
                  <c:v>3.8218000000000001</c:v>
                </c:pt>
                <c:pt idx="101">
                  <c:v>3.78</c:v>
                </c:pt>
                <c:pt idx="102">
                  <c:v>3.79</c:v>
                </c:pt>
                <c:pt idx="103">
                  <c:v>3.69</c:v>
                </c:pt>
                <c:pt idx="104">
                  <c:v>3.6213000000000002</c:v>
                </c:pt>
                <c:pt idx="105">
                  <c:v>3.6549999999999998</c:v>
                </c:pt>
                <c:pt idx="106">
                  <c:v>3.7469999999999999</c:v>
                </c:pt>
                <c:pt idx="107">
                  <c:v>3.7974000000000001</c:v>
                </c:pt>
                <c:pt idx="108">
                  <c:v>3.81</c:v>
                </c:pt>
                <c:pt idx="109">
                  <c:v>3.7330999999999999</c:v>
                </c:pt>
                <c:pt idx="110">
                  <c:v>3.7111999999999998</c:v>
                </c:pt>
                <c:pt idx="111">
                  <c:v>3.7</c:v>
                </c:pt>
                <c:pt idx="112">
                  <c:v>3.75</c:v>
                </c:pt>
                <c:pt idx="113">
                  <c:v>3.7</c:v>
                </c:pt>
                <c:pt idx="114">
                  <c:v>3.7860999999999998</c:v>
                </c:pt>
                <c:pt idx="115">
                  <c:v>3.6880000000000002</c:v>
                </c:pt>
                <c:pt idx="116">
                  <c:v>3.7134999999999998</c:v>
                </c:pt>
                <c:pt idx="117">
                  <c:v>3.6735000000000002</c:v>
                </c:pt>
                <c:pt idx="118">
                  <c:v>3.7563</c:v>
                </c:pt>
                <c:pt idx="119">
                  <c:v>3.6349999999999998</c:v>
                </c:pt>
                <c:pt idx="120">
                  <c:v>3.645</c:v>
                </c:pt>
                <c:pt idx="121">
                  <c:v>3.6150000000000002</c:v>
                </c:pt>
                <c:pt idx="122">
                  <c:v>3.5583</c:v>
                </c:pt>
                <c:pt idx="123">
                  <c:v>3.5335999999999999</c:v>
                </c:pt>
                <c:pt idx="124">
                  <c:v>3.5550000000000002</c:v>
                </c:pt>
                <c:pt idx="125">
                  <c:v>3.5150000000000001</c:v>
                </c:pt>
                <c:pt idx="126">
                  <c:v>3.5350000000000001</c:v>
                </c:pt>
                <c:pt idx="127">
                  <c:v>3.6065</c:v>
                </c:pt>
                <c:pt idx="128">
                  <c:v>3.7315</c:v>
                </c:pt>
                <c:pt idx="129">
                  <c:v>3.7425999999999999</c:v>
                </c:pt>
                <c:pt idx="130">
                  <c:v>3.6528</c:v>
                </c:pt>
                <c:pt idx="131">
                  <c:v>3.68</c:v>
                </c:pt>
                <c:pt idx="132">
                  <c:v>3.6634000000000002</c:v>
                </c:pt>
                <c:pt idx="133">
                  <c:v>3.7159</c:v>
                </c:pt>
                <c:pt idx="134">
                  <c:v>3.7050000000000001</c:v>
                </c:pt>
                <c:pt idx="135">
                  <c:v>3.6059000000000001</c:v>
                </c:pt>
                <c:pt idx="136">
                  <c:v>3.5859999999999999</c:v>
                </c:pt>
                <c:pt idx="137">
                  <c:v>3.6762999999999999</c:v>
                </c:pt>
                <c:pt idx="138">
                  <c:v>3.6536</c:v>
                </c:pt>
                <c:pt idx="139">
                  <c:v>3.6631</c:v>
                </c:pt>
                <c:pt idx="140">
                  <c:v>3.4853000000000001</c:v>
                </c:pt>
                <c:pt idx="141">
                  <c:v>3.3906000000000001</c:v>
                </c:pt>
                <c:pt idx="142">
                  <c:v>3.4209000000000001</c:v>
                </c:pt>
                <c:pt idx="143">
                  <c:v>3.42</c:v>
                </c:pt>
                <c:pt idx="144">
                  <c:v>3.2740999999999998</c:v>
                </c:pt>
                <c:pt idx="145">
                  <c:v>3.2770000000000001</c:v>
                </c:pt>
                <c:pt idx="146">
                  <c:v>3.2966000000000002</c:v>
                </c:pt>
                <c:pt idx="147">
                  <c:v>3.3849</c:v>
                </c:pt>
                <c:pt idx="148">
                  <c:v>3.4251</c:v>
                </c:pt>
                <c:pt idx="149">
                  <c:v>3.2273999999999998</c:v>
                </c:pt>
                <c:pt idx="150">
                  <c:v>3.3380999999999998</c:v>
                </c:pt>
                <c:pt idx="151">
                  <c:v>3.38</c:v>
                </c:pt>
                <c:pt idx="152">
                  <c:v>3.3818999999999999</c:v>
                </c:pt>
                <c:pt idx="153">
                  <c:v>3.4983</c:v>
                </c:pt>
                <c:pt idx="154">
                  <c:v>3.58</c:v>
                </c:pt>
                <c:pt idx="155">
                  <c:v>3.5550000000000002</c:v>
                </c:pt>
                <c:pt idx="156">
                  <c:v>3.6084999999999998</c:v>
                </c:pt>
                <c:pt idx="157">
                  <c:v>3.4359999999999999</c:v>
                </c:pt>
                <c:pt idx="158">
                  <c:v>3.5394000000000001</c:v>
                </c:pt>
                <c:pt idx="159">
                  <c:v>3.536</c:v>
                </c:pt>
                <c:pt idx="160">
                  <c:v>3.5268999999999999</c:v>
                </c:pt>
                <c:pt idx="161">
                  <c:v>3.4533999999999998</c:v>
                </c:pt>
                <c:pt idx="162">
                  <c:v>3.4914000000000001</c:v>
                </c:pt>
                <c:pt idx="163">
                  <c:v>3.5962000000000001</c:v>
                </c:pt>
                <c:pt idx="164">
                  <c:v>3.6467000000000001</c:v>
                </c:pt>
                <c:pt idx="165">
                  <c:v>3.56</c:v>
                </c:pt>
                <c:pt idx="166">
                  <c:v>3.6</c:v>
                </c:pt>
                <c:pt idx="167">
                  <c:v>3.5165000000000002</c:v>
                </c:pt>
                <c:pt idx="168">
                  <c:v>3.5768</c:v>
                </c:pt>
                <c:pt idx="169">
                  <c:v>3.5268999999999999</c:v>
                </c:pt>
                <c:pt idx="170">
                  <c:v>3.4773000000000001</c:v>
                </c:pt>
                <c:pt idx="171">
                  <c:v>3.5911</c:v>
                </c:pt>
                <c:pt idx="172">
                  <c:v>3.5638000000000001</c:v>
                </c:pt>
                <c:pt idx="173">
                  <c:v>3.6234000000000002</c:v>
                </c:pt>
                <c:pt idx="174">
                  <c:v>3.6648999999999998</c:v>
                </c:pt>
                <c:pt idx="175">
                  <c:v>3.6251000000000002</c:v>
                </c:pt>
                <c:pt idx="176">
                  <c:v>3.6962000000000002</c:v>
                </c:pt>
                <c:pt idx="177">
                  <c:v>3.74</c:v>
                </c:pt>
                <c:pt idx="178">
                  <c:v>3.6410999999999998</c:v>
                </c:pt>
                <c:pt idx="179">
                  <c:v>3.8513999999999999</c:v>
                </c:pt>
                <c:pt idx="180">
                  <c:v>3.9</c:v>
                </c:pt>
                <c:pt idx="181">
                  <c:v>3.8</c:v>
                </c:pt>
                <c:pt idx="182">
                  <c:v>3.8582999999999998</c:v>
                </c:pt>
                <c:pt idx="183">
                  <c:v>3.6720999999999999</c:v>
                </c:pt>
                <c:pt idx="184">
                  <c:v>3.702</c:v>
                </c:pt>
                <c:pt idx="185">
                  <c:v>3.9405000000000001</c:v>
                </c:pt>
                <c:pt idx="186">
                  <c:v>4.0930999999999997</c:v>
                </c:pt>
                <c:pt idx="187">
                  <c:v>3.9152999999999998</c:v>
                </c:pt>
                <c:pt idx="188">
                  <c:v>4.0190999999999999</c:v>
                </c:pt>
                <c:pt idx="189">
                  <c:v>4.3037000000000001</c:v>
                </c:pt>
                <c:pt idx="190">
                  <c:v>4.1327999999999996</c:v>
                </c:pt>
                <c:pt idx="191">
                  <c:v>4.2922000000000002</c:v>
                </c:pt>
                <c:pt idx="192">
                  <c:v>4.2350000000000003</c:v>
                </c:pt>
                <c:pt idx="193">
                  <c:v>4.13</c:v>
                </c:pt>
                <c:pt idx="194">
                  <c:v>4.1597999999999997</c:v>
                </c:pt>
                <c:pt idx="195">
                  <c:v>4.1256000000000004</c:v>
                </c:pt>
                <c:pt idx="196">
                  <c:v>4.0884</c:v>
                </c:pt>
                <c:pt idx="197">
                  <c:v>4.2213000000000003</c:v>
                </c:pt>
                <c:pt idx="198">
                  <c:v>4.3044000000000002</c:v>
                </c:pt>
                <c:pt idx="199">
                  <c:v>4.21</c:v>
                </c:pt>
                <c:pt idx="200">
                  <c:v>4.1242000000000001</c:v>
                </c:pt>
                <c:pt idx="201">
                  <c:v>4.1468999999999996</c:v>
                </c:pt>
                <c:pt idx="202">
                  <c:v>4.1863999999999999</c:v>
                </c:pt>
                <c:pt idx="203">
                  <c:v>4.4333999999999998</c:v>
                </c:pt>
                <c:pt idx="204">
                  <c:v>4.4085000000000001</c:v>
                </c:pt>
                <c:pt idx="205">
                  <c:v>4.4157999999999999</c:v>
                </c:pt>
                <c:pt idx="206">
                  <c:v>4.4961000000000002</c:v>
                </c:pt>
                <c:pt idx="207">
                  <c:v>4.4229000000000003</c:v>
                </c:pt>
                <c:pt idx="208">
                  <c:v>4.5016999999999996</c:v>
                </c:pt>
                <c:pt idx="209">
                  <c:v>4.6074999999999999</c:v>
                </c:pt>
                <c:pt idx="210">
                  <c:v>4.51</c:v>
                </c:pt>
                <c:pt idx="211">
                  <c:v>4.4800000000000004</c:v>
                </c:pt>
                <c:pt idx="212">
                  <c:v>4.38</c:v>
                </c:pt>
                <c:pt idx="213">
                  <c:v>4.3</c:v>
                </c:pt>
                <c:pt idx="214">
                  <c:v>4.3116000000000003</c:v>
                </c:pt>
                <c:pt idx="215">
                  <c:v>4.4325999999999999</c:v>
                </c:pt>
                <c:pt idx="216">
                  <c:v>4.4356999999999998</c:v>
                </c:pt>
                <c:pt idx="217">
                  <c:v>4.3948999999999998</c:v>
                </c:pt>
                <c:pt idx="218">
                  <c:v>4.3521999999999998</c:v>
                </c:pt>
                <c:pt idx="219">
                  <c:v>4.3</c:v>
                </c:pt>
                <c:pt idx="220">
                  <c:v>4.3368000000000002</c:v>
                </c:pt>
                <c:pt idx="221">
                  <c:v>4.3673000000000002</c:v>
                </c:pt>
                <c:pt idx="222">
                  <c:v>4.4785000000000004</c:v>
                </c:pt>
                <c:pt idx="223">
                  <c:v>4.58</c:v>
                </c:pt>
                <c:pt idx="224">
                  <c:v>4.53</c:v>
                </c:pt>
                <c:pt idx="225">
                  <c:v>4.4819000000000004</c:v>
                </c:pt>
                <c:pt idx="226">
                  <c:v>4.41</c:v>
                </c:pt>
                <c:pt idx="227">
                  <c:v>4.3441000000000001</c:v>
                </c:pt>
                <c:pt idx="228">
                  <c:v>4.3848000000000003</c:v>
                </c:pt>
                <c:pt idx="229">
                  <c:v>4.1989000000000001</c:v>
                </c:pt>
                <c:pt idx="230">
                  <c:v>4.0896999999999997</c:v>
                </c:pt>
                <c:pt idx="231">
                  <c:v>3.9634</c:v>
                </c:pt>
                <c:pt idx="232">
                  <c:v>4.0350999999999999</c:v>
                </c:pt>
                <c:pt idx="233">
                  <c:v>3.9956</c:v>
                </c:pt>
                <c:pt idx="234">
                  <c:v>3.9910000000000001</c:v>
                </c:pt>
                <c:pt idx="235">
                  <c:v>3.9742999999999999</c:v>
                </c:pt>
                <c:pt idx="236">
                  <c:v>4.0259</c:v>
                </c:pt>
                <c:pt idx="237">
                  <c:v>3.9434999999999998</c:v>
                </c:pt>
                <c:pt idx="238">
                  <c:v>3.9531999999999998</c:v>
                </c:pt>
                <c:pt idx="239">
                  <c:v>3.87</c:v>
                </c:pt>
                <c:pt idx="240">
                  <c:v>3.9182000000000001</c:v>
                </c:pt>
                <c:pt idx="241">
                  <c:v>3.9413999999999998</c:v>
                </c:pt>
                <c:pt idx="242">
                  <c:v>3.9510000000000001</c:v>
                </c:pt>
                <c:pt idx="243">
                  <c:v>3.9550000000000001</c:v>
                </c:pt>
                <c:pt idx="244">
                  <c:v>3.8565</c:v>
                </c:pt>
                <c:pt idx="245">
                  <c:v>3.7867000000000002</c:v>
                </c:pt>
                <c:pt idx="246">
                  <c:v>3.7867000000000002</c:v>
                </c:pt>
                <c:pt idx="247">
                  <c:v>3.8544999999999998</c:v>
                </c:pt>
                <c:pt idx="248">
                  <c:v>3.8028</c:v>
                </c:pt>
                <c:pt idx="249">
                  <c:v>3.7587000000000002</c:v>
                </c:pt>
                <c:pt idx="250">
                  <c:v>3.7587000000000002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6E-43BB-BB56-0787F08BF1B3}"/>
            </c:ext>
          </c:extLst>
        </c:ser>
        <c:ser>
          <c:idx val="2"/>
          <c:order val="2"/>
          <c:tx>
            <c:strRef>
              <c:f>'LTN 2020'!$M$1</c:f>
              <c:strCache>
                <c:ptCount val="1"/>
                <c:pt idx="0">
                  <c:v>Tx 07/23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'LTN 2020'!$B$3:$B$988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</c:numCache>
            </c:numRef>
          </c:cat>
          <c:val>
            <c:numRef>
              <c:f>'LTN 2020'!$M$3:$M$988</c:f>
              <c:numCache>
                <c:formatCode>#,##0.0000</c:formatCode>
                <c:ptCount val="986"/>
                <c:pt idx="0">
                  <c:v>6.0190999999999999</c:v>
                </c:pt>
                <c:pt idx="1">
                  <c:v>6.02</c:v>
                </c:pt>
                <c:pt idx="2">
                  <c:v>6.0705999999999998</c:v>
                </c:pt>
                <c:pt idx="3">
                  <c:v>6.0309999999999997</c:v>
                </c:pt>
                <c:pt idx="4">
                  <c:v>5.9729999999999999</c:v>
                </c:pt>
                <c:pt idx="5">
                  <c:v>5.9314999999999998</c:v>
                </c:pt>
                <c:pt idx="6">
                  <c:v>5.9429999999999996</c:v>
                </c:pt>
                <c:pt idx="7">
                  <c:v>6.0038</c:v>
                </c:pt>
                <c:pt idx="8">
                  <c:v>5.9236000000000004</c:v>
                </c:pt>
                <c:pt idx="9">
                  <c:v>5.8437999999999999</c:v>
                </c:pt>
                <c:pt idx="10">
                  <c:v>5.9638999999999998</c:v>
                </c:pt>
                <c:pt idx="11">
                  <c:v>5.9438000000000004</c:v>
                </c:pt>
                <c:pt idx="12">
                  <c:v>5.9450000000000003</c:v>
                </c:pt>
                <c:pt idx="13">
                  <c:v>5.8943000000000003</c:v>
                </c:pt>
                <c:pt idx="14">
                  <c:v>5.8240999999999996</c:v>
                </c:pt>
                <c:pt idx="15">
                  <c:v>5.8541999999999996</c:v>
                </c:pt>
                <c:pt idx="16">
                  <c:v>5.8339999999999996</c:v>
                </c:pt>
                <c:pt idx="17">
                  <c:v>5.7941000000000003</c:v>
                </c:pt>
                <c:pt idx="18">
                  <c:v>5.7732000000000001</c:v>
                </c:pt>
                <c:pt idx="19">
                  <c:v>5.7633000000000001</c:v>
                </c:pt>
                <c:pt idx="20">
                  <c:v>5.7835999999999999</c:v>
                </c:pt>
                <c:pt idx="21">
                  <c:v>5.7850000000000001</c:v>
                </c:pt>
                <c:pt idx="22">
                  <c:v>5.7240000000000002</c:v>
                </c:pt>
                <c:pt idx="23">
                  <c:v>5.7142999999999997</c:v>
                </c:pt>
                <c:pt idx="24">
                  <c:v>5.6738</c:v>
                </c:pt>
                <c:pt idx="25">
                  <c:v>5.7739000000000003</c:v>
                </c:pt>
                <c:pt idx="26">
                  <c:v>5.8150000000000004</c:v>
                </c:pt>
                <c:pt idx="27">
                  <c:v>5.7755000000000001</c:v>
                </c:pt>
                <c:pt idx="28">
                  <c:v>5.6859999999999999</c:v>
                </c:pt>
                <c:pt idx="29">
                  <c:v>5.6372999999999998</c:v>
                </c:pt>
                <c:pt idx="30">
                  <c:v>5.6794000000000002</c:v>
                </c:pt>
                <c:pt idx="31">
                  <c:v>5.54</c:v>
                </c:pt>
                <c:pt idx="32">
                  <c:v>5.55</c:v>
                </c:pt>
                <c:pt idx="33">
                  <c:v>5.56</c:v>
                </c:pt>
                <c:pt idx="34">
                  <c:v>5.4908000000000001</c:v>
                </c:pt>
                <c:pt idx="35">
                  <c:v>5.5138999999999996</c:v>
                </c:pt>
                <c:pt idx="36">
                  <c:v>5.5834000000000001</c:v>
                </c:pt>
                <c:pt idx="37">
                  <c:v>5.7008999999999999</c:v>
                </c:pt>
                <c:pt idx="38">
                  <c:v>5.6</c:v>
                </c:pt>
                <c:pt idx="39">
                  <c:v>5.57</c:v>
                </c:pt>
                <c:pt idx="40">
                  <c:v>5.3139000000000003</c:v>
                </c:pt>
                <c:pt idx="41">
                  <c:v>5.2149999999999999</c:v>
                </c:pt>
                <c:pt idx="42">
                  <c:v>5.1744000000000003</c:v>
                </c:pt>
                <c:pt idx="43">
                  <c:v>5.4061000000000003</c:v>
                </c:pt>
                <c:pt idx="44">
                  <c:v>5.4238999999999997</c:v>
                </c:pt>
                <c:pt idx="45">
                  <c:v>5.7171000000000003</c:v>
                </c:pt>
                <c:pt idx="46">
                  <c:v>5.5793999999999997</c:v>
                </c:pt>
                <c:pt idx="47">
                  <c:v>6.29</c:v>
                </c:pt>
                <c:pt idx="48">
                  <c:v>7.64</c:v>
                </c:pt>
                <c:pt idx="49">
                  <c:v>6.4539999999999997</c:v>
                </c:pt>
                <c:pt idx="50">
                  <c:v>6.2713999999999999</c:v>
                </c:pt>
                <c:pt idx="51">
                  <c:v>5.7916999999999996</c:v>
                </c:pt>
                <c:pt idx="52">
                  <c:v>7.4661</c:v>
                </c:pt>
                <c:pt idx="53">
                  <c:v>7.3878000000000004</c:v>
                </c:pt>
                <c:pt idx="54">
                  <c:v>7.4025999999999996</c:v>
                </c:pt>
                <c:pt idx="55">
                  <c:v>7.8391999999999999</c:v>
                </c:pt>
                <c:pt idx="56">
                  <c:v>7.3563999999999998</c:v>
                </c:pt>
                <c:pt idx="57">
                  <c:v>6.4512</c:v>
                </c:pt>
                <c:pt idx="58">
                  <c:v>6.22</c:v>
                </c:pt>
                <c:pt idx="59">
                  <c:v>6.1765999999999996</c:v>
                </c:pt>
                <c:pt idx="60">
                  <c:v>5.8967000000000001</c:v>
                </c:pt>
                <c:pt idx="61">
                  <c:v>5.86</c:v>
                </c:pt>
                <c:pt idx="62">
                  <c:v>6.06</c:v>
                </c:pt>
                <c:pt idx="63">
                  <c:v>6</c:v>
                </c:pt>
                <c:pt idx="64">
                  <c:v>6.1890999999999998</c:v>
                </c:pt>
                <c:pt idx="65">
                  <c:v>6.1150000000000002</c:v>
                </c:pt>
                <c:pt idx="66">
                  <c:v>5.9894999999999996</c:v>
                </c:pt>
                <c:pt idx="67">
                  <c:v>5.84</c:v>
                </c:pt>
                <c:pt idx="68">
                  <c:v>5.6216999999999997</c:v>
                </c:pt>
                <c:pt idx="69">
                  <c:v>5.5191999999999997</c:v>
                </c:pt>
                <c:pt idx="70">
                  <c:v>5.3699000000000003</c:v>
                </c:pt>
                <c:pt idx="71">
                  <c:v>5.2862999999999998</c:v>
                </c:pt>
                <c:pt idx="72">
                  <c:v>5.1550000000000002</c:v>
                </c:pt>
                <c:pt idx="73">
                  <c:v>5.1574</c:v>
                </c:pt>
                <c:pt idx="74">
                  <c:v>4.9499000000000004</c:v>
                </c:pt>
                <c:pt idx="75">
                  <c:v>4.8029999999999999</c:v>
                </c:pt>
                <c:pt idx="76">
                  <c:v>5.1589999999999998</c:v>
                </c:pt>
                <c:pt idx="77">
                  <c:v>6.2850000000000001</c:v>
                </c:pt>
                <c:pt idx="78">
                  <c:v>6.4169999999999998</c:v>
                </c:pt>
                <c:pt idx="79">
                  <c:v>5.4850000000000003</c:v>
                </c:pt>
                <c:pt idx="80">
                  <c:v>5.4162999999999997</c:v>
                </c:pt>
                <c:pt idx="81">
                  <c:v>5.4272</c:v>
                </c:pt>
                <c:pt idx="82">
                  <c:v>5.5549999999999997</c:v>
                </c:pt>
                <c:pt idx="83">
                  <c:v>5.3654999999999999</c:v>
                </c:pt>
                <c:pt idx="84">
                  <c:v>5.2949999999999999</c:v>
                </c:pt>
                <c:pt idx="85">
                  <c:v>5.2667000000000002</c:v>
                </c:pt>
                <c:pt idx="86">
                  <c:v>5.1238000000000001</c:v>
                </c:pt>
                <c:pt idx="87">
                  <c:v>5.1615000000000002</c:v>
                </c:pt>
                <c:pt idx="88">
                  <c:v>5.4385000000000003</c:v>
                </c:pt>
                <c:pt idx="89">
                  <c:v>5.6261000000000001</c:v>
                </c:pt>
                <c:pt idx="90">
                  <c:v>5.5053000000000001</c:v>
                </c:pt>
                <c:pt idx="91">
                  <c:v>5.4175000000000004</c:v>
                </c:pt>
                <c:pt idx="92">
                  <c:v>5.2690000000000001</c:v>
                </c:pt>
                <c:pt idx="93">
                  <c:v>5.23</c:v>
                </c:pt>
                <c:pt idx="94">
                  <c:v>5.2499000000000002</c:v>
                </c:pt>
                <c:pt idx="95">
                  <c:v>5.1816000000000004</c:v>
                </c:pt>
                <c:pt idx="96">
                  <c:v>5.2546999999999997</c:v>
                </c:pt>
                <c:pt idx="97">
                  <c:v>4.9420000000000002</c:v>
                </c:pt>
                <c:pt idx="98">
                  <c:v>4.9325000000000001</c:v>
                </c:pt>
                <c:pt idx="99">
                  <c:v>4.9058000000000002</c:v>
                </c:pt>
                <c:pt idx="100">
                  <c:v>4.8925000000000001</c:v>
                </c:pt>
                <c:pt idx="101">
                  <c:v>4.8525</c:v>
                </c:pt>
                <c:pt idx="102">
                  <c:v>4.8600000000000003</c:v>
                </c:pt>
                <c:pt idx="103">
                  <c:v>4.7</c:v>
                </c:pt>
                <c:pt idx="104">
                  <c:v>4.6413000000000002</c:v>
                </c:pt>
                <c:pt idx="105">
                  <c:v>4.6749999999999998</c:v>
                </c:pt>
                <c:pt idx="106">
                  <c:v>4.79</c:v>
                </c:pt>
                <c:pt idx="107">
                  <c:v>4.8099999999999996</c:v>
                </c:pt>
                <c:pt idx="108">
                  <c:v>4.8099999999999996</c:v>
                </c:pt>
                <c:pt idx="109">
                  <c:v>4.7133000000000003</c:v>
                </c:pt>
                <c:pt idx="110">
                  <c:v>4.7346000000000004</c:v>
                </c:pt>
                <c:pt idx="111">
                  <c:v>4.7533000000000003</c:v>
                </c:pt>
                <c:pt idx="112">
                  <c:v>4.78</c:v>
                </c:pt>
                <c:pt idx="113">
                  <c:v>4.72</c:v>
                </c:pt>
                <c:pt idx="114">
                  <c:v>4.8459000000000003</c:v>
                </c:pt>
                <c:pt idx="115">
                  <c:v>4.7403000000000004</c:v>
                </c:pt>
                <c:pt idx="116">
                  <c:v>4.7946</c:v>
                </c:pt>
                <c:pt idx="117">
                  <c:v>4.7350000000000003</c:v>
                </c:pt>
                <c:pt idx="118">
                  <c:v>4.8600000000000003</c:v>
                </c:pt>
                <c:pt idx="119">
                  <c:v>4.7050000000000001</c:v>
                </c:pt>
                <c:pt idx="120">
                  <c:v>4.7649999999999997</c:v>
                </c:pt>
                <c:pt idx="121">
                  <c:v>4.6950000000000003</c:v>
                </c:pt>
                <c:pt idx="122">
                  <c:v>4.6414</c:v>
                </c:pt>
                <c:pt idx="123">
                  <c:v>4.5580999999999996</c:v>
                </c:pt>
                <c:pt idx="124">
                  <c:v>4.6089000000000002</c:v>
                </c:pt>
                <c:pt idx="125">
                  <c:v>4.55</c:v>
                </c:pt>
                <c:pt idx="126">
                  <c:v>4.5599999999999996</c:v>
                </c:pt>
                <c:pt idx="127">
                  <c:v>4.6440000000000001</c:v>
                </c:pt>
                <c:pt idx="128">
                  <c:v>4.7450000000000001</c:v>
                </c:pt>
                <c:pt idx="129">
                  <c:v>4.7350000000000003</c:v>
                </c:pt>
                <c:pt idx="130">
                  <c:v>4.6550000000000002</c:v>
                </c:pt>
                <c:pt idx="131">
                  <c:v>4.6849999999999996</c:v>
                </c:pt>
                <c:pt idx="132">
                  <c:v>4.6780999999999997</c:v>
                </c:pt>
                <c:pt idx="133">
                  <c:v>4.7300000000000004</c:v>
                </c:pt>
                <c:pt idx="134">
                  <c:v>4.7</c:v>
                </c:pt>
                <c:pt idx="135">
                  <c:v>4.59</c:v>
                </c:pt>
                <c:pt idx="136">
                  <c:v>4.58</c:v>
                </c:pt>
                <c:pt idx="137">
                  <c:v>4.641</c:v>
                </c:pt>
                <c:pt idx="138">
                  <c:v>4.6749999999999998</c:v>
                </c:pt>
                <c:pt idx="139">
                  <c:v>4.6748000000000003</c:v>
                </c:pt>
                <c:pt idx="140">
                  <c:v>4.4897999999999998</c:v>
                </c:pt>
                <c:pt idx="141">
                  <c:v>4.4145000000000003</c:v>
                </c:pt>
                <c:pt idx="142">
                  <c:v>4.4362000000000004</c:v>
                </c:pt>
                <c:pt idx="143">
                  <c:v>4.4462000000000002</c:v>
                </c:pt>
                <c:pt idx="144">
                  <c:v>4.2885</c:v>
                </c:pt>
                <c:pt idx="145">
                  <c:v>4.2614000000000001</c:v>
                </c:pt>
                <c:pt idx="146">
                  <c:v>4.2705000000000002</c:v>
                </c:pt>
                <c:pt idx="147">
                  <c:v>4.37</c:v>
                </c:pt>
                <c:pt idx="148">
                  <c:v>4.444</c:v>
                </c:pt>
                <c:pt idx="149">
                  <c:v>4.2950999999999997</c:v>
                </c:pt>
                <c:pt idx="150">
                  <c:v>4.415</c:v>
                </c:pt>
                <c:pt idx="151">
                  <c:v>4.4779</c:v>
                </c:pt>
                <c:pt idx="152">
                  <c:v>4.5199999999999996</c:v>
                </c:pt>
                <c:pt idx="153">
                  <c:v>4.66</c:v>
                </c:pt>
                <c:pt idx="154">
                  <c:v>4.7271000000000001</c:v>
                </c:pt>
                <c:pt idx="155">
                  <c:v>4.7228000000000003</c:v>
                </c:pt>
                <c:pt idx="156">
                  <c:v>4.7713999999999999</c:v>
                </c:pt>
                <c:pt idx="157">
                  <c:v>4.5921000000000003</c:v>
                </c:pt>
                <c:pt idx="158">
                  <c:v>4.7359</c:v>
                </c:pt>
                <c:pt idx="159">
                  <c:v>4.7030000000000003</c:v>
                </c:pt>
                <c:pt idx="160">
                  <c:v>4.6913999999999998</c:v>
                </c:pt>
                <c:pt idx="161">
                  <c:v>4.5987</c:v>
                </c:pt>
                <c:pt idx="162">
                  <c:v>4.6634000000000002</c:v>
                </c:pt>
                <c:pt idx="163">
                  <c:v>4.8582000000000001</c:v>
                </c:pt>
                <c:pt idx="164">
                  <c:v>4.8691000000000004</c:v>
                </c:pt>
                <c:pt idx="165">
                  <c:v>4.7405999999999997</c:v>
                </c:pt>
                <c:pt idx="166">
                  <c:v>4.78</c:v>
                </c:pt>
                <c:pt idx="167">
                  <c:v>4.7</c:v>
                </c:pt>
                <c:pt idx="168">
                  <c:v>4.74</c:v>
                </c:pt>
                <c:pt idx="169">
                  <c:v>4.6950000000000003</c:v>
                </c:pt>
                <c:pt idx="170">
                  <c:v>4.6360999999999999</c:v>
                </c:pt>
                <c:pt idx="171">
                  <c:v>4.7835999999999999</c:v>
                </c:pt>
                <c:pt idx="172">
                  <c:v>4.7567000000000004</c:v>
                </c:pt>
                <c:pt idx="173">
                  <c:v>4.8956999999999997</c:v>
                </c:pt>
                <c:pt idx="174">
                  <c:v>4.9379999999999997</c:v>
                </c:pt>
                <c:pt idx="175">
                  <c:v>4.8418999999999999</c:v>
                </c:pt>
                <c:pt idx="176">
                  <c:v>4.9337999999999997</c:v>
                </c:pt>
                <c:pt idx="177">
                  <c:v>5.0312000000000001</c:v>
                </c:pt>
                <c:pt idx="178">
                  <c:v>4.9157999999999999</c:v>
                </c:pt>
                <c:pt idx="179">
                  <c:v>5.165</c:v>
                </c:pt>
                <c:pt idx="180">
                  <c:v>5.2549999999999999</c:v>
                </c:pt>
                <c:pt idx="181">
                  <c:v>5.1481000000000003</c:v>
                </c:pt>
                <c:pt idx="182">
                  <c:v>5.2675999999999998</c:v>
                </c:pt>
                <c:pt idx="183">
                  <c:v>5.0650000000000004</c:v>
                </c:pt>
                <c:pt idx="184">
                  <c:v>5.0499000000000001</c:v>
                </c:pt>
                <c:pt idx="185">
                  <c:v>5.3689</c:v>
                </c:pt>
                <c:pt idx="186">
                  <c:v>5.4726999999999997</c:v>
                </c:pt>
                <c:pt idx="187">
                  <c:v>5.3434999999999997</c:v>
                </c:pt>
                <c:pt idx="188">
                  <c:v>5.4474</c:v>
                </c:pt>
                <c:pt idx="189">
                  <c:v>5.6717000000000004</c:v>
                </c:pt>
                <c:pt idx="190">
                  <c:v>5.4968000000000004</c:v>
                </c:pt>
                <c:pt idx="191">
                  <c:v>5.6646999999999998</c:v>
                </c:pt>
                <c:pt idx="192">
                  <c:v>5.6935000000000002</c:v>
                </c:pt>
                <c:pt idx="193">
                  <c:v>5.5585000000000004</c:v>
                </c:pt>
                <c:pt idx="194">
                  <c:v>5.5640999999999998</c:v>
                </c:pt>
                <c:pt idx="195">
                  <c:v>5.4390999999999998</c:v>
                </c:pt>
                <c:pt idx="196">
                  <c:v>5.4116</c:v>
                </c:pt>
                <c:pt idx="197">
                  <c:v>5.5913000000000004</c:v>
                </c:pt>
                <c:pt idx="198">
                  <c:v>5.6759000000000004</c:v>
                </c:pt>
                <c:pt idx="199">
                  <c:v>5.55</c:v>
                </c:pt>
                <c:pt idx="200">
                  <c:v>5.4077999999999999</c:v>
                </c:pt>
                <c:pt idx="201">
                  <c:v>5.45</c:v>
                </c:pt>
                <c:pt idx="202">
                  <c:v>5.5141</c:v>
                </c:pt>
                <c:pt idx="203">
                  <c:v>5.7545999999999999</c:v>
                </c:pt>
                <c:pt idx="204">
                  <c:v>5.7232000000000003</c:v>
                </c:pt>
                <c:pt idx="205">
                  <c:v>5.7731000000000003</c:v>
                </c:pt>
                <c:pt idx="206">
                  <c:v>5.8783000000000003</c:v>
                </c:pt>
                <c:pt idx="207">
                  <c:v>5.8281000000000001</c:v>
                </c:pt>
                <c:pt idx="208">
                  <c:v>5.9092000000000002</c:v>
                </c:pt>
                <c:pt idx="209">
                  <c:v>6.085</c:v>
                </c:pt>
                <c:pt idx="210">
                  <c:v>5.9303999999999997</c:v>
                </c:pt>
                <c:pt idx="211">
                  <c:v>5.8883000000000001</c:v>
                </c:pt>
                <c:pt idx="212">
                  <c:v>5.7572000000000001</c:v>
                </c:pt>
                <c:pt idx="213">
                  <c:v>5.6468999999999996</c:v>
                </c:pt>
                <c:pt idx="214">
                  <c:v>5.6890000000000001</c:v>
                </c:pt>
                <c:pt idx="215">
                  <c:v>5.83</c:v>
                </c:pt>
                <c:pt idx="216">
                  <c:v>5.8840000000000003</c:v>
                </c:pt>
                <c:pt idx="217">
                  <c:v>5.8352000000000004</c:v>
                </c:pt>
                <c:pt idx="218">
                  <c:v>5.7850000000000001</c:v>
                </c:pt>
                <c:pt idx="219">
                  <c:v>5.7563000000000004</c:v>
                </c:pt>
                <c:pt idx="220">
                  <c:v>5.8653000000000004</c:v>
                </c:pt>
                <c:pt idx="221">
                  <c:v>5.8949999999999996</c:v>
                </c:pt>
                <c:pt idx="222">
                  <c:v>6.0449999999999999</c:v>
                </c:pt>
                <c:pt idx="223">
                  <c:v>6.1749999999999998</c:v>
                </c:pt>
                <c:pt idx="224">
                  <c:v>6.1550000000000002</c:v>
                </c:pt>
                <c:pt idx="225">
                  <c:v>6.0674000000000001</c:v>
                </c:pt>
                <c:pt idx="226">
                  <c:v>5.9318</c:v>
                </c:pt>
                <c:pt idx="227">
                  <c:v>5.8250000000000002</c:v>
                </c:pt>
                <c:pt idx="228">
                  <c:v>5.8803999999999998</c:v>
                </c:pt>
                <c:pt idx="229">
                  <c:v>5.6959999999999997</c:v>
                </c:pt>
                <c:pt idx="230">
                  <c:v>5.5149999999999997</c:v>
                </c:pt>
                <c:pt idx="231">
                  <c:v>5.2850000000000001</c:v>
                </c:pt>
                <c:pt idx="232">
                  <c:v>5.2945000000000002</c:v>
                </c:pt>
                <c:pt idx="233">
                  <c:v>5.2603</c:v>
                </c:pt>
                <c:pt idx="234">
                  <c:v>5.2389000000000001</c:v>
                </c:pt>
                <c:pt idx="235">
                  <c:v>5.2748999999999997</c:v>
                </c:pt>
                <c:pt idx="236">
                  <c:v>5.26</c:v>
                </c:pt>
                <c:pt idx="237">
                  <c:v>5.12</c:v>
                </c:pt>
                <c:pt idx="238">
                  <c:v>5.1567999999999996</c:v>
                </c:pt>
                <c:pt idx="239">
                  <c:v>5.0698999999999996</c:v>
                </c:pt>
                <c:pt idx="240">
                  <c:v>5.1642000000000001</c:v>
                </c:pt>
                <c:pt idx="241">
                  <c:v>5.2001999999999997</c:v>
                </c:pt>
                <c:pt idx="242">
                  <c:v>5.2149000000000001</c:v>
                </c:pt>
                <c:pt idx="243">
                  <c:v>5.2171000000000003</c:v>
                </c:pt>
                <c:pt idx="244">
                  <c:v>5.0933000000000002</c:v>
                </c:pt>
                <c:pt idx="245">
                  <c:v>4.9951999999999996</c:v>
                </c:pt>
                <c:pt idx="246">
                  <c:v>4.9951999999999996</c:v>
                </c:pt>
                <c:pt idx="247">
                  <c:v>5.1037999999999997</c:v>
                </c:pt>
                <c:pt idx="248">
                  <c:v>5.0023999999999997</c:v>
                </c:pt>
                <c:pt idx="249">
                  <c:v>4.9273999999999996</c:v>
                </c:pt>
                <c:pt idx="250">
                  <c:v>4.9273999999999996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6E-43BB-BB56-0787F08BF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03368"/>
        <c:axId val="1306700416"/>
        <c:extLst>
          <c:ext xmlns:c15="http://schemas.microsoft.com/office/drawing/2012/chart" uri="{02D57815-91ED-43cb-92C2-25804820EDAC}">
            <c15:filteredLineSeries>
              <c15:ser>
                <c:idx val="6"/>
                <c:order val="3"/>
                <c:tx>
                  <c:strRef>
                    <c:extLst>
                      <c:ext uri="{02D57815-91ED-43cb-92C2-25804820EDAC}">
                        <c15:formulaRef>
                          <c15:sqref>'LTN 2020'!$R$2</c15:sqref>
                        </c15:formulaRef>
                      </c:ext>
                    </c:extLst>
                    <c:strCache>
                      <c:ptCount val="1"/>
                      <c:pt idx="0">
                        <c:v>Tx CDI</c:v>
                      </c:pt>
                    </c:strCache>
                  </c:strRef>
                </c:tx>
                <c:spPr>
                  <a:ln w="28575" cap="rnd">
                    <a:solidFill>
                      <a:schemeClr val="bg2">
                        <a:lumMod val="25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'LTN 2020'!$B$3:$B$988</c15:sqref>
                        </c15:formulaRef>
                      </c:ext>
                    </c:extLst>
                    <c:numCache>
                      <c:formatCode>m/d/yyyy</c:formatCode>
                      <c:ptCount val="986"/>
                      <c:pt idx="0">
                        <c:v>43832</c:v>
                      </c:pt>
                      <c:pt idx="1">
                        <c:v>43833</c:v>
                      </c:pt>
                      <c:pt idx="2">
                        <c:v>43836</c:v>
                      </c:pt>
                      <c:pt idx="3">
                        <c:v>43837</c:v>
                      </c:pt>
                      <c:pt idx="4">
                        <c:v>43838</c:v>
                      </c:pt>
                      <c:pt idx="5">
                        <c:v>43839</c:v>
                      </c:pt>
                      <c:pt idx="6">
                        <c:v>43840</c:v>
                      </c:pt>
                      <c:pt idx="7">
                        <c:v>43843</c:v>
                      </c:pt>
                      <c:pt idx="8">
                        <c:v>43844</c:v>
                      </c:pt>
                      <c:pt idx="9">
                        <c:v>43845</c:v>
                      </c:pt>
                      <c:pt idx="10">
                        <c:v>43846</c:v>
                      </c:pt>
                      <c:pt idx="11">
                        <c:v>43847</c:v>
                      </c:pt>
                      <c:pt idx="12">
                        <c:v>43850</c:v>
                      </c:pt>
                      <c:pt idx="13">
                        <c:v>43851</c:v>
                      </c:pt>
                      <c:pt idx="14">
                        <c:v>43852</c:v>
                      </c:pt>
                      <c:pt idx="15">
                        <c:v>43853</c:v>
                      </c:pt>
                      <c:pt idx="16">
                        <c:v>43854</c:v>
                      </c:pt>
                      <c:pt idx="17">
                        <c:v>43857</c:v>
                      </c:pt>
                      <c:pt idx="18">
                        <c:v>43858</c:v>
                      </c:pt>
                      <c:pt idx="19">
                        <c:v>43859</c:v>
                      </c:pt>
                      <c:pt idx="20">
                        <c:v>43860</c:v>
                      </c:pt>
                      <c:pt idx="21">
                        <c:v>43861</c:v>
                      </c:pt>
                      <c:pt idx="22">
                        <c:v>43864</c:v>
                      </c:pt>
                      <c:pt idx="23">
                        <c:v>43865</c:v>
                      </c:pt>
                      <c:pt idx="24">
                        <c:v>43866</c:v>
                      </c:pt>
                      <c:pt idx="25">
                        <c:v>43867</c:v>
                      </c:pt>
                      <c:pt idx="26">
                        <c:v>43868</c:v>
                      </c:pt>
                      <c:pt idx="27">
                        <c:v>43871</c:v>
                      </c:pt>
                      <c:pt idx="28">
                        <c:v>43872</c:v>
                      </c:pt>
                      <c:pt idx="29">
                        <c:v>43873</c:v>
                      </c:pt>
                      <c:pt idx="30">
                        <c:v>43874</c:v>
                      </c:pt>
                      <c:pt idx="31">
                        <c:v>43875</c:v>
                      </c:pt>
                      <c:pt idx="32">
                        <c:v>43878</c:v>
                      </c:pt>
                      <c:pt idx="33">
                        <c:v>43879</c:v>
                      </c:pt>
                      <c:pt idx="34">
                        <c:v>43880</c:v>
                      </c:pt>
                      <c:pt idx="35">
                        <c:v>43881</c:v>
                      </c:pt>
                      <c:pt idx="36">
                        <c:v>43882</c:v>
                      </c:pt>
                      <c:pt idx="37">
                        <c:v>43887</c:v>
                      </c:pt>
                      <c:pt idx="38">
                        <c:v>43888</c:v>
                      </c:pt>
                      <c:pt idx="39">
                        <c:v>43889</c:v>
                      </c:pt>
                      <c:pt idx="40">
                        <c:v>43892</c:v>
                      </c:pt>
                      <c:pt idx="41">
                        <c:v>43893</c:v>
                      </c:pt>
                      <c:pt idx="42">
                        <c:v>43894</c:v>
                      </c:pt>
                      <c:pt idx="43">
                        <c:v>43895</c:v>
                      </c:pt>
                      <c:pt idx="44">
                        <c:v>43896</c:v>
                      </c:pt>
                      <c:pt idx="45">
                        <c:v>43899</c:v>
                      </c:pt>
                      <c:pt idx="46">
                        <c:v>43900</c:v>
                      </c:pt>
                      <c:pt idx="47">
                        <c:v>43901</c:v>
                      </c:pt>
                      <c:pt idx="48">
                        <c:v>43902</c:v>
                      </c:pt>
                      <c:pt idx="49">
                        <c:v>43903</c:v>
                      </c:pt>
                      <c:pt idx="50">
                        <c:v>43906</c:v>
                      </c:pt>
                      <c:pt idx="51">
                        <c:v>43907</c:v>
                      </c:pt>
                      <c:pt idx="52">
                        <c:v>43908</c:v>
                      </c:pt>
                      <c:pt idx="53">
                        <c:v>43909</c:v>
                      </c:pt>
                      <c:pt idx="54">
                        <c:v>43910</c:v>
                      </c:pt>
                      <c:pt idx="55">
                        <c:v>43913</c:v>
                      </c:pt>
                      <c:pt idx="56">
                        <c:v>43914</c:v>
                      </c:pt>
                      <c:pt idx="57">
                        <c:v>43915</c:v>
                      </c:pt>
                      <c:pt idx="58">
                        <c:v>43916</c:v>
                      </c:pt>
                      <c:pt idx="59">
                        <c:v>43917</c:v>
                      </c:pt>
                      <c:pt idx="60">
                        <c:v>43920</c:v>
                      </c:pt>
                      <c:pt idx="61">
                        <c:v>43921</c:v>
                      </c:pt>
                      <c:pt idx="62">
                        <c:v>43922</c:v>
                      </c:pt>
                      <c:pt idx="63">
                        <c:v>43923</c:v>
                      </c:pt>
                      <c:pt idx="64">
                        <c:v>43924</c:v>
                      </c:pt>
                      <c:pt idx="65">
                        <c:v>43927</c:v>
                      </c:pt>
                      <c:pt idx="66">
                        <c:v>43928</c:v>
                      </c:pt>
                      <c:pt idx="67">
                        <c:v>43929</c:v>
                      </c:pt>
                      <c:pt idx="68">
                        <c:v>43930</c:v>
                      </c:pt>
                      <c:pt idx="69">
                        <c:v>43934</c:v>
                      </c:pt>
                      <c:pt idx="70">
                        <c:v>43935</c:v>
                      </c:pt>
                      <c:pt idx="71">
                        <c:v>43936</c:v>
                      </c:pt>
                      <c:pt idx="72">
                        <c:v>43937</c:v>
                      </c:pt>
                      <c:pt idx="73">
                        <c:v>43938</c:v>
                      </c:pt>
                      <c:pt idx="74">
                        <c:v>43941</c:v>
                      </c:pt>
                      <c:pt idx="75">
                        <c:v>43943</c:v>
                      </c:pt>
                      <c:pt idx="76">
                        <c:v>43944</c:v>
                      </c:pt>
                      <c:pt idx="77">
                        <c:v>43945</c:v>
                      </c:pt>
                      <c:pt idx="78">
                        <c:v>43948</c:v>
                      </c:pt>
                      <c:pt idx="79">
                        <c:v>43949</c:v>
                      </c:pt>
                      <c:pt idx="80">
                        <c:v>43950</c:v>
                      </c:pt>
                      <c:pt idx="81">
                        <c:v>43951</c:v>
                      </c:pt>
                      <c:pt idx="82">
                        <c:v>43955</c:v>
                      </c:pt>
                      <c:pt idx="83">
                        <c:v>43956</c:v>
                      </c:pt>
                      <c:pt idx="84">
                        <c:v>43957</c:v>
                      </c:pt>
                      <c:pt idx="85">
                        <c:v>43958</c:v>
                      </c:pt>
                      <c:pt idx="86">
                        <c:v>43959</c:v>
                      </c:pt>
                      <c:pt idx="87">
                        <c:v>43962</c:v>
                      </c:pt>
                      <c:pt idx="88">
                        <c:v>43963</c:v>
                      </c:pt>
                      <c:pt idx="89">
                        <c:v>43964</c:v>
                      </c:pt>
                      <c:pt idx="90">
                        <c:v>43965</c:v>
                      </c:pt>
                      <c:pt idx="91">
                        <c:v>43966</c:v>
                      </c:pt>
                      <c:pt idx="92">
                        <c:v>43969</c:v>
                      </c:pt>
                      <c:pt idx="93">
                        <c:v>43970</c:v>
                      </c:pt>
                      <c:pt idx="94">
                        <c:v>43971</c:v>
                      </c:pt>
                      <c:pt idx="95">
                        <c:v>43972</c:v>
                      </c:pt>
                      <c:pt idx="96">
                        <c:v>43973</c:v>
                      </c:pt>
                      <c:pt idx="97">
                        <c:v>43976</c:v>
                      </c:pt>
                      <c:pt idx="98">
                        <c:v>43977</c:v>
                      </c:pt>
                      <c:pt idx="99">
                        <c:v>43978</c:v>
                      </c:pt>
                      <c:pt idx="100">
                        <c:v>43979</c:v>
                      </c:pt>
                      <c:pt idx="101">
                        <c:v>43980</c:v>
                      </c:pt>
                      <c:pt idx="102">
                        <c:v>43983</c:v>
                      </c:pt>
                      <c:pt idx="103">
                        <c:v>43984</c:v>
                      </c:pt>
                      <c:pt idx="104">
                        <c:v>43985</c:v>
                      </c:pt>
                      <c:pt idx="105">
                        <c:v>43986</c:v>
                      </c:pt>
                      <c:pt idx="106">
                        <c:v>43987</c:v>
                      </c:pt>
                      <c:pt idx="107">
                        <c:v>43990</c:v>
                      </c:pt>
                      <c:pt idx="108">
                        <c:v>43991</c:v>
                      </c:pt>
                      <c:pt idx="109">
                        <c:v>43992</c:v>
                      </c:pt>
                      <c:pt idx="110">
                        <c:v>43994</c:v>
                      </c:pt>
                      <c:pt idx="111">
                        <c:v>43997</c:v>
                      </c:pt>
                      <c:pt idx="112">
                        <c:v>43998</c:v>
                      </c:pt>
                      <c:pt idx="113">
                        <c:v>43999</c:v>
                      </c:pt>
                      <c:pt idx="114">
                        <c:v>44000</c:v>
                      </c:pt>
                      <c:pt idx="115">
                        <c:v>44001</c:v>
                      </c:pt>
                      <c:pt idx="116">
                        <c:v>44004</c:v>
                      </c:pt>
                      <c:pt idx="117">
                        <c:v>44005</c:v>
                      </c:pt>
                      <c:pt idx="118">
                        <c:v>44006</c:v>
                      </c:pt>
                      <c:pt idx="119">
                        <c:v>44007</c:v>
                      </c:pt>
                      <c:pt idx="120">
                        <c:v>44008</c:v>
                      </c:pt>
                      <c:pt idx="121">
                        <c:v>44011</c:v>
                      </c:pt>
                      <c:pt idx="122">
                        <c:v>44012</c:v>
                      </c:pt>
                      <c:pt idx="123">
                        <c:v>44013</c:v>
                      </c:pt>
                      <c:pt idx="124">
                        <c:v>44014</c:v>
                      </c:pt>
                      <c:pt idx="125">
                        <c:v>44015</c:v>
                      </c:pt>
                      <c:pt idx="126">
                        <c:v>44018</c:v>
                      </c:pt>
                      <c:pt idx="127">
                        <c:v>44019</c:v>
                      </c:pt>
                      <c:pt idx="128">
                        <c:v>44020</c:v>
                      </c:pt>
                      <c:pt idx="129">
                        <c:v>44021</c:v>
                      </c:pt>
                      <c:pt idx="130">
                        <c:v>44022</c:v>
                      </c:pt>
                      <c:pt idx="131">
                        <c:v>44025</c:v>
                      </c:pt>
                      <c:pt idx="132">
                        <c:v>44026</c:v>
                      </c:pt>
                      <c:pt idx="133">
                        <c:v>44027</c:v>
                      </c:pt>
                      <c:pt idx="134">
                        <c:v>44028</c:v>
                      </c:pt>
                      <c:pt idx="135">
                        <c:v>44029</c:v>
                      </c:pt>
                      <c:pt idx="136">
                        <c:v>44032</c:v>
                      </c:pt>
                      <c:pt idx="137">
                        <c:v>44033</c:v>
                      </c:pt>
                      <c:pt idx="138">
                        <c:v>44034</c:v>
                      </c:pt>
                      <c:pt idx="139">
                        <c:v>44035</c:v>
                      </c:pt>
                      <c:pt idx="140">
                        <c:v>44036</c:v>
                      </c:pt>
                      <c:pt idx="141">
                        <c:v>44039</c:v>
                      </c:pt>
                      <c:pt idx="142">
                        <c:v>44040</c:v>
                      </c:pt>
                      <c:pt idx="143">
                        <c:v>44041</c:v>
                      </c:pt>
                      <c:pt idx="144">
                        <c:v>44042</c:v>
                      </c:pt>
                      <c:pt idx="145">
                        <c:v>44043</c:v>
                      </c:pt>
                      <c:pt idx="146">
                        <c:v>44046</c:v>
                      </c:pt>
                      <c:pt idx="147">
                        <c:v>44047</c:v>
                      </c:pt>
                      <c:pt idx="148">
                        <c:v>44048</c:v>
                      </c:pt>
                      <c:pt idx="149">
                        <c:v>44049</c:v>
                      </c:pt>
                      <c:pt idx="150">
                        <c:v>44050</c:v>
                      </c:pt>
                      <c:pt idx="151">
                        <c:v>44053</c:v>
                      </c:pt>
                      <c:pt idx="152">
                        <c:v>44054</c:v>
                      </c:pt>
                      <c:pt idx="153">
                        <c:v>44055</c:v>
                      </c:pt>
                      <c:pt idx="154">
                        <c:v>44056</c:v>
                      </c:pt>
                      <c:pt idx="155">
                        <c:v>44057</c:v>
                      </c:pt>
                      <c:pt idx="156">
                        <c:v>44060</c:v>
                      </c:pt>
                      <c:pt idx="157">
                        <c:v>44061</c:v>
                      </c:pt>
                      <c:pt idx="158">
                        <c:v>44062</c:v>
                      </c:pt>
                      <c:pt idx="159">
                        <c:v>44063</c:v>
                      </c:pt>
                      <c:pt idx="160">
                        <c:v>44064</c:v>
                      </c:pt>
                      <c:pt idx="161">
                        <c:v>44067</c:v>
                      </c:pt>
                      <c:pt idx="162">
                        <c:v>44068</c:v>
                      </c:pt>
                      <c:pt idx="163">
                        <c:v>44069</c:v>
                      </c:pt>
                      <c:pt idx="164">
                        <c:v>44070</c:v>
                      </c:pt>
                      <c:pt idx="165">
                        <c:v>44071</c:v>
                      </c:pt>
                      <c:pt idx="166">
                        <c:v>44074</c:v>
                      </c:pt>
                      <c:pt idx="167">
                        <c:v>44075</c:v>
                      </c:pt>
                      <c:pt idx="168">
                        <c:v>44076</c:v>
                      </c:pt>
                      <c:pt idx="169">
                        <c:v>44077</c:v>
                      </c:pt>
                      <c:pt idx="170">
                        <c:v>44078</c:v>
                      </c:pt>
                      <c:pt idx="171">
                        <c:v>44082</c:v>
                      </c:pt>
                      <c:pt idx="172">
                        <c:v>44083</c:v>
                      </c:pt>
                      <c:pt idx="173">
                        <c:v>44084</c:v>
                      </c:pt>
                      <c:pt idx="174">
                        <c:v>44085</c:v>
                      </c:pt>
                      <c:pt idx="175">
                        <c:v>44088</c:v>
                      </c:pt>
                      <c:pt idx="176">
                        <c:v>44089</c:v>
                      </c:pt>
                      <c:pt idx="177">
                        <c:v>44090</c:v>
                      </c:pt>
                      <c:pt idx="178">
                        <c:v>44091</c:v>
                      </c:pt>
                      <c:pt idx="179">
                        <c:v>44092</c:v>
                      </c:pt>
                      <c:pt idx="180">
                        <c:v>44095</c:v>
                      </c:pt>
                      <c:pt idx="181">
                        <c:v>44096</c:v>
                      </c:pt>
                      <c:pt idx="182">
                        <c:v>44097</c:v>
                      </c:pt>
                      <c:pt idx="183">
                        <c:v>44098</c:v>
                      </c:pt>
                      <c:pt idx="184">
                        <c:v>44099</c:v>
                      </c:pt>
                      <c:pt idx="185">
                        <c:v>44102</c:v>
                      </c:pt>
                      <c:pt idx="186">
                        <c:v>44103</c:v>
                      </c:pt>
                      <c:pt idx="187">
                        <c:v>44104</c:v>
                      </c:pt>
                      <c:pt idx="188">
                        <c:v>44105</c:v>
                      </c:pt>
                      <c:pt idx="189">
                        <c:v>44106</c:v>
                      </c:pt>
                      <c:pt idx="190">
                        <c:v>44109</c:v>
                      </c:pt>
                      <c:pt idx="191">
                        <c:v>44110</c:v>
                      </c:pt>
                      <c:pt idx="192">
                        <c:v>44111</c:v>
                      </c:pt>
                      <c:pt idx="193">
                        <c:v>44112</c:v>
                      </c:pt>
                      <c:pt idx="194">
                        <c:v>44113</c:v>
                      </c:pt>
                      <c:pt idx="195">
                        <c:v>44117</c:v>
                      </c:pt>
                      <c:pt idx="196">
                        <c:v>44118</c:v>
                      </c:pt>
                      <c:pt idx="197">
                        <c:v>44119</c:v>
                      </c:pt>
                      <c:pt idx="198">
                        <c:v>44120</c:v>
                      </c:pt>
                      <c:pt idx="199">
                        <c:v>44123</c:v>
                      </c:pt>
                      <c:pt idx="200">
                        <c:v>44124</c:v>
                      </c:pt>
                      <c:pt idx="201">
                        <c:v>44125</c:v>
                      </c:pt>
                      <c:pt idx="202">
                        <c:v>44126</c:v>
                      </c:pt>
                      <c:pt idx="203">
                        <c:v>44127</c:v>
                      </c:pt>
                      <c:pt idx="204">
                        <c:v>44130</c:v>
                      </c:pt>
                      <c:pt idx="205">
                        <c:v>44131</c:v>
                      </c:pt>
                      <c:pt idx="206">
                        <c:v>44132</c:v>
                      </c:pt>
                      <c:pt idx="207">
                        <c:v>44133</c:v>
                      </c:pt>
                      <c:pt idx="208">
                        <c:v>44134</c:v>
                      </c:pt>
                      <c:pt idx="209">
                        <c:v>44138</c:v>
                      </c:pt>
                      <c:pt idx="210">
                        <c:v>44139</c:v>
                      </c:pt>
                      <c:pt idx="211">
                        <c:v>44140</c:v>
                      </c:pt>
                      <c:pt idx="212">
                        <c:v>44141</c:v>
                      </c:pt>
                      <c:pt idx="213">
                        <c:v>44144</c:v>
                      </c:pt>
                      <c:pt idx="214">
                        <c:v>44145</c:v>
                      </c:pt>
                      <c:pt idx="215">
                        <c:v>44146</c:v>
                      </c:pt>
                      <c:pt idx="216">
                        <c:v>44147</c:v>
                      </c:pt>
                      <c:pt idx="217">
                        <c:v>44148</c:v>
                      </c:pt>
                      <c:pt idx="218">
                        <c:v>44151</c:v>
                      </c:pt>
                      <c:pt idx="219">
                        <c:v>44152</c:v>
                      </c:pt>
                      <c:pt idx="220">
                        <c:v>44153</c:v>
                      </c:pt>
                      <c:pt idx="221">
                        <c:v>44154</c:v>
                      </c:pt>
                      <c:pt idx="222">
                        <c:v>44155</c:v>
                      </c:pt>
                      <c:pt idx="223">
                        <c:v>44158</c:v>
                      </c:pt>
                      <c:pt idx="224">
                        <c:v>44159</c:v>
                      </c:pt>
                      <c:pt idx="225">
                        <c:v>44160</c:v>
                      </c:pt>
                      <c:pt idx="226">
                        <c:v>44161</c:v>
                      </c:pt>
                      <c:pt idx="227">
                        <c:v>44162</c:v>
                      </c:pt>
                      <c:pt idx="228">
                        <c:v>44165</c:v>
                      </c:pt>
                      <c:pt idx="229">
                        <c:v>44166</c:v>
                      </c:pt>
                      <c:pt idx="230">
                        <c:v>44167</c:v>
                      </c:pt>
                      <c:pt idx="231">
                        <c:v>44168</c:v>
                      </c:pt>
                      <c:pt idx="232">
                        <c:v>44169</c:v>
                      </c:pt>
                      <c:pt idx="233">
                        <c:v>44172</c:v>
                      </c:pt>
                      <c:pt idx="234">
                        <c:v>44173</c:v>
                      </c:pt>
                      <c:pt idx="235">
                        <c:v>44174</c:v>
                      </c:pt>
                      <c:pt idx="236">
                        <c:v>44175</c:v>
                      </c:pt>
                      <c:pt idx="237">
                        <c:v>44176</c:v>
                      </c:pt>
                      <c:pt idx="238">
                        <c:v>44179</c:v>
                      </c:pt>
                      <c:pt idx="239">
                        <c:v>44180</c:v>
                      </c:pt>
                      <c:pt idx="240">
                        <c:v>44181</c:v>
                      </c:pt>
                      <c:pt idx="241">
                        <c:v>44182</c:v>
                      </c:pt>
                      <c:pt idx="242">
                        <c:v>44183</c:v>
                      </c:pt>
                      <c:pt idx="243">
                        <c:v>44186</c:v>
                      </c:pt>
                      <c:pt idx="244">
                        <c:v>44187</c:v>
                      </c:pt>
                      <c:pt idx="245">
                        <c:v>44188</c:v>
                      </c:pt>
                      <c:pt idx="246">
                        <c:v>44189</c:v>
                      </c:pt>
                      <c:pt idx="247">
                        <c:v>44193</c:v>
                      </c:pt>
                      <c:pt idx="248">
                        <c:v>44194</c:v>
                      </c:pt>
                      <c:pt idx="249">
                        <c:v>44195</c:v>
                      </c:pt>
                      <c:pt idx="250">
                        <c:v>44196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'LTN 2020'!$R$3:$R$988</c15:sqref>
                        </c15:formulaRef>
                      </c:ext>
                    </c:extLst>
                    <c:numCache>
                      <c:formatCode>0.00</c:formatCode>
                      <c:ptCount val="986"/>
                      <c:pt idx="0">
                        <c:v>4.4000000000000004</c:v>
                      </c:pt>
                      <c:pt idx="1">
                        <c:v>4.4000000000000004</c:v>
                      </c:pt>
                      <c:pt idx="2">
                        <c:v>4.4000000000000004</c:v>
                      </c:pt>
                      <c:pt idx="3">
                        <c:v>4.4000000000000004</c:v>
                      </c:pt>
                      <c:pt idx="4">
                        <c:v>4.4000000000000004</c:v>
                      </c:pt>
                      <c:pt idx="5">
                        <c:v>4.4000000000000004</c:v>
                      </c:pt>
                      <c:pt idx="6">
                        <c:v>4.4000000000000004</c:v>
                      </c:pt>
                      <c:pt idx="7">
                        <c:v>4.4000000000000004</c:v>
                      </c:pt>
                      <c:pt idx="8">
                        <c:v>4.4000000000000004</c:v>
                      </c:pt>
                      <c:pt idx="9">
                        <c:v>4.4000000000000004</c:v>
                      </c:pt>
                      <c:pt idx="10">
                        <c:v>4.4000000000000004</c:v>
                      </c:pt>
                      <c:pt idx="11">
                        <c:v>4.4000000000000004</c:v>
                      </c:pt>
                      <c:pt idx="12">
                        <c:v>4.4000000000000004</c:v>
                      </c:pt>
                      <c:pt idx="13">
                        <c:v>4.4000000000000004</c:v>
                      </c:pt>
                      <c:pt idx="14">
                        <c:v>4.4000000000000004</c:v>
                      </c:pt>
                      <c:pt idx="15">
                        <c:v>4.4000000000000004</c:v>
                      </c:pt>
                      <c:pt idx="16">
                        <c:v>4.4000000000000004</c:v>
                      </c:pt>
                      <c:pt idx="17">
                        <c:v>4.4000000000000004</c:v>
                      </c:pt>
                      <c:pt idx="18">
                        <c:v>4.4000000000000004</c:v>
                      </c:pt>
                      <c:pt idx="19">
                        <c:v>4.4000000000000004</c:v>
                      </c:pt>
                      <c:pt idx="20">
                        <c:v>4.4000000000000004</c:v>
                      </c:pt>
                      <c:pt idx="21">
                        <c:v>4.4000000000000004</c:v>
                      </c:pt>
                      <c:pt idx="22">
                        <c:v>4.4000000000000004</c:v>
                      </c:pt>
                      <c:pt idx="23">
                        <c:v>4.4000000000000004</c:v>
                      </c:pt>
                      <c:pt idx="24">
                        <c:v>4.4000000000000004</c:v>
                      </c:pt>
                      <c:pt idx="25">
                        <c:v>4.1500000000000004</c:v>
                      </c:pt>
                      <c:pt idx="26">
                        <c:v>4.1500000000000004</c:v>
                      </c:pt>
                      <c:pt idx="27">
                        <c:v>4.1500000000000004</c:v>
                      </c:pt>
                      <c:pt idx="28">
                        <c:v>4.1500000000000004</c:v>
                      </c:pt>
                      <c:pt idx="29">
                        <c:v>4.1500000000000004</c:v>
                      </c:pt>
                      <c:pt idx="30">
                        <c:v>4.1500000000000004</c:v>
                      </c:pt>
                      <c:pt idx="31">
                        <c:v>4.1500000000000004</c:v>
                      </c:pt>
                      <c:pt idx="32">
                        <c:v>4.1500000000000004</c:v>
                      </c:pt>
                      <c:pt idx="33">
                        <c:v>4.1500000000000004</c:v>
                      </c:pt>
                      <c:pt idx="34">
                        <c:v>4.1500000000000004</c:v>
                      </c:pt>
                      <c:pt idx="35">
                        <c:v>4.1500000000000004</c:v>
                      </c:pt>
                      <c:pt idx="36">
                        <c:v>4.1500000000000004</c:v>
                      </c:pt>
                      <c:pt idx="37">
                        <c:v>4.1500000000000004</c:v>
                      </c:pt>
                      <c:pt idx="38">
                        <c:v>4.1500000000000004</c:v>
                      </c:pt>
                      <c:pt idx="39">
                        <c:v>4.1500000000000004</c:v>
                      </c:pt>
                      <c:pt idx="40">
                        <c:v>4.1500000000000004</c:v>
                      </c:pt>
                      <c:pt idx="41">
                        <c:v>4.1500000000000004</c:v>
                      </c:pt>
                      <c:pt idx="42">
                        <c:v>4.1500000000000004</c:v>
                      </c:pt>
                      <c:pt idx="43">
                        <c:v>4.1500000000000004</c:v>
                      </c:pt>
                      <c:pt idx="44">
                        <c:v>4.1500000000000004</c:v>
                      </c:pt>
                      <c:pt idx="45">
                        <c:v>4.1500000000000004</c:v>
                      </c:pt>
                      <c:pt idx="46">
                        <c:v>4.1500000000000004</c:v>
                      </c:pt>
                      <c:pt idx="47">
                        <c:v>4.1500000000000004</c:v>
                      </c:pt>
                      <c:pt idx="48">
                        <c:v>4.1500000000000004</c:v>
                      </c:pt>
                      <c:pt idx="49">
                        <c:v>4.1500000000000004</c:v>
                      </c:pt>
                      <c:pt idx="50">
                        <c:v>4.1500000000000004</c:v>
                      </c:pt>
                      <c:pt idx="51">
                        <c:v>4.1500000000000004</c:v>
                      </c:pt>
                      <c:pt idx="52">
                        <c:v>4.1500000000000004</c:v>
                      </c:pt>
                      <c:pt idx="53">
                        <c:v>3.65</c:v>
                      </c:pt>
                      <c:pt idx="54">
                        <c:v>3.65</c:v>
                      </c:pt>
                      <c:pt idx="55">
                        <c:v>3.65</c:v>
                      </c:pt>
                      <c:pt idx="56">
                        <c:v>3.65</c:v>
                      </c:pt>
                      <c:pt idx="57">
                        <c:v>3.65</c:v>
                      </c:pt>
                      <c:pt idx="58">
                        <c:v>3.65</c:v>
                      </c:pt>
                      <c:pt idx="59">
                        <c:v>3.65</c:v>
                      </c:pt>
                      <c:pt idx="60">
                        <c:v>3.65</c:v>
                      </c:pt>
                      <c:pt idx="61">
                        <c:v>3.65</c:v>
                      </c:pt>
                      <c:pt idx="62">
                        <c:v>3.65</c:v>
                      </c:pt>
                      <c:pt idx="63">
                        <c:v>3.65</c:v>
                      </c:pt>
                      <c:pt idx="64">
                        <c:v>3.65</c:v>
                      </c:pt>
                      <c:pt idx="65">
                        <c:v>3.65</c:v>
                      </c:pt>
                      <c:pt idx="66">
                        <c:v>3.65</c:v>
                      </c:pt>
                      <c:pt idx="67">
                        <c:v>3.65</c:v>
                      </c:pt>
                      <c:pt idx="68">
                        <c:v>3.65</c:v>
                      </c:pt>
                      <c:pt idx="69">
                        <c:v>3.65</c:v>
                      </c:pt>
                      <c:pt idx="70">
                        <c:v>3.65</c:v>
                      </c:pt>
                      <c:pt idx="71">
                        <c:v>3.65</c:v>
                      </c:pt>
                      <c:pt idx="72">
                        <c:v>3.65</c:v>
                      </c:pt>
                      <c:pt idx="73">
                        <c:v>3.65</c:v>
                      </c:pt>
                      <c:pt idx="74">
                        <c:v>3.65</c:v>
                      </c:pt>
                      <c:pt idx="75">
                        <c:v>3.65</c:v>
                      </c:pt>
                      <c:pt idx="76">
                        <c:v>3.65</c:v>
                      </c:pt>
                      <c:pt idx="77">
                        <c:v>3.65</c:v>
                      </c:pt>
                      <c:pt idx="78">
                        <c:v>3.65</c:v>
                      </c:pt>
                      <c:pt idx="79">
                        <c:v>3.65</c:v>
                      </c:pt>
                      <c:pt idx="80">
                        <c:v>3.65</c:v>
                      </c:pt>
                      <c:pt idx="81">
                        <c:v>3.65</c:v>
                      </c:pt>
                      <c:pt idx="82">
                        <c:v>3.65</c:v>
                      </c:pt>
                      <c:pt idx="83">
                        <c:v>3.65</c:v>
                      </c:pt>
                      <c:pt idx="84">
                        <c:v>3.65</c:v>
                      </c:pt>
                      <c:pt idx="85">
                        <c:v>2.9</c:v>
                      </c:pt>
                      <c:pt idx="86">
                        <c:v>2.9</c:v>
                      </c:pt>
                      <c:pt idx="87">
                        <c:v>2.9</c:v>
                      </c:pt>
                      <c:pt idx="88">
                        <c:v>2.9</c:v>
                      </c:pt>
                      <c:pt idx="89">
                        <c:v>2.9</c:v>
                      </c:pt>
                      <c:pt idx="90">
                        <c:v>2.9</c:v>
                      </c:pt>
                      <c:pt idx="91">
                        <c:v>2.9</c:v>
                      </c:pt>
                      <c:pt idx="92">
                        <c:v>2.9</c:v>
                      </c:pt>
                      <c:pt idx="93">
                        <c:v>2.9</c:v>
                      </c:pt>
                      <c:pt idx="94">
                        <c:v>2.9</c:v>
                      </c:pt>
                      <c:pt idx="95">
                        <c:v>2.9</c:v>
                      </c:pt>
                      <c:pt idx="96">
                        <c:v>2.9</c:v>
                      </c:pt>
                      <c:pt idx="97">
                        <c:v>2.9</c:v>
                      </c:pt>
                      <c:pt idx="98">
                        <c:v>2.9</c:v>
                      </c:pt>
                      <c:pt idx="99">
                        <c:v>2.9</c:v>
                      </c:pt>
                      <c:pt idx="100">
                        <c:v>2.9</c:v>
                      </c:pt>
                      <c:pt idx="101">
                        <c:v>2.9</c:v>
                      </c:pt>
                      <c:pt idx="102">
                        <c:v>2.9</c:v>
                      </c:pt>
                      <c:pt idx="103">
                        <c:v>2.9</c:v>
                      </c:pt>
                      <c:pt idx="104">
                        <c:v>2.9</c:v>
                      </c:pt>
                      <c:pt idx="105">
                        <c:v>2.9</c:v>
                      </c:pt>
                      <c:pt idx="106">
                        <c:v>2.9</c:v>
                      </c:pt>
                      <c:pt idx="107">
                        <c:v>2.9</c:v>
                      </c:pt>
                      <c:pt idx="108">
                        <c:v>2.9</c:v>
                      </c:pt>
                      <c:pt idx="109">
                        <c:v>2.9</c:v>
                      </c:pt>
                      <c:pt idx="110">
                        <c:v>2.9</c:v>
                      </c:pt>
                      <c:pt idx="111">
                        <c:v>2.9</c:v>
                      </c:pt>
                      <c:pt idx="112">
                        <c:v>2.9</c:v>
                      </c:pt>
                      <c:pt idx="113">
                        <c:v>2.9</c:v>
                      </c:pt>
                      <c:pt idx="114">
                        <c:v>2.15</c:v>
                      </c:pt>
                      <c:pt idx="115">
                        <c:v>2.15</c:v>
                      </c:pt>
                      <c:pt idx="116">
                        <c:v>2.15</c:v>
                      </c:pt>
                      <c:pt idx="117">
                        <c:v>2.15</c:v>
                      </c:pt>
                      <c:pt idx="118">
                        <c:v>2.15</c:v>
                      </c:pt>
                      <c:pt idx="119">
                        <c:v>2.15</c:v>
                      </c:pt>
                      <c:pt idx="120">
                        <c:v>2.15</c:v>
                      </c:pt>
                      <c:pt idx="121">
                        <c:v>2.15</c:v>
                      </c:pt>
                      <c:pt idx="122">
                        <c:v>2.15</c:v>
                      </c:pt>
                      <c:pt idx="123">
                        <c:v>2.15</c:v>
                      </c:pt>
                      <c:pt idx="124">
                        <c:v>2.15</c:v>
                      </c:pt>
                      <c:pt idx="125">
                        <c:v>2.15</c:v>
                      </c:pt>
                      <c:pt idx="126">
                        <c:v>2.15</c:v>
                      </c:pt>
                      <c:pt idx="127">
                        <c:v>2.15</c:v>
                      </c:pt>
                      <c:pt idx="128">
                        <c:v>2.15</c:v>
                      </c:pt>
                      <c:pt idx="129">
                        <c:v>2.15</c:v>
                      </c:pt>
                      <c:pt idx="130">
                        <c:v>2.15</c:v>
                      </c:pt>
                      <c:pt idx="131">
                        <c:v>2.15</c:v>
                      </c:pt>
                      <c:pt idx="132">
                        <c:v>2.15</c:v>
                      </c:pt>
                      <c:pt idx="133">
                        <c:v>2.15</c:v>
                      </c:pt>
                      <c:pt idx="134">
                        <c:v>2.15</c:v>
                      </c:pt>
                      <c:pt idx="135">
                        <c:v>2.15</c:v>
                      </c:pt>
                      <c:pt idx="136">
                        <c:v>2.15</c:v>
                      </c:pt>
                      <c:pt idx="137">
                        <c:v>2.15</c:v>
                      </c:pt>
                      <c:pt idx="138">
                        <c:v>2.15</c:v>
                      </c:pt>
                      <c:pt idx="139">
                        <c:v>2.15</c:v>
                      </c:pt>
                      <c:pt idx="140">
                        <c:v>2.15</c:v>
                      </c:pt>
                      <c:pt idx="141">
                        <c:v>2.15</c:v>
                      </c:pt>
                      <c:pt idx="142">
                        <c:v>2.15</c:v>
                      </c:pt>
                      <c:pt idx="143">
                        <c:v>2.15</c:v>
                      </c:pt>
                      <c:pt idx="144">
                        <c:v>2.15</c:v>
                      </c:pt>
                      <c:pt idx="145">
                        <c:v>2.15</c:v>
                      </c:pt>
                      <c:pt idx="146">
                        <c:v>2.15</c:v>
                      </c:pt>
                      <c:pt idx="147">
                        <c:v>2.15</c:v>
                      </c:pt>
                      <c:pt idx="148">
                        <c:v>2.15</c:v>
                      </c:pt>
                      <c:pt idx="149">
                        <c:v>1.9</c:v>
                      </c:pt>
                      <c:pt idx="150">
                        <c:v>1.9</c:v>
                      </c:pt>
                      <c:pt idx="151">
                        <c:v>1.9</c:v>
                      </c:pt>
                      <c:pt idx="152">
                        <c:v>1.9</c:v>
                      </c:pt>
                      <c:pt idx="153">
                        <c:v>1.9</c:v>
                      </c:pt>
                      <c:pt idx="154">
                        <c:v>1.9</c:v>
                      </c:pt>
                      <c:pt idx="155">
                        <c:v>1.9</c:v>
                      </c:pt>
                      <c:pt idx="156">
                        <c:v>1.9</c:v>
                      </c:pt>
                      <c:pt idx="157">
                        <c:v>1.9</c:v>
                      </c:pt>
                      <c:pt idx="158">
                        <c:v>1.9</c:v>
                      </c:pt>
                      <c:pt idx="159">
                        <c:v>1.9</c:v>
                      </c:pt>
                      <c:pt idx="160">
                        <c:v>1.9</c:v>
                      </c:pt>
                      <c:pt idx="161">
                        <c:v>1.9</c:v>
                      </c:pt>
                      <c:pt idx="162">
                        <c:v>1.9</c:v>
                      </c:pt>
                      <c:pt idx="163">
                        <c:v>1.9</c:v>
                      </c:pt>
                      <c:pt idx="164">
                        <c:v>1.9</c:v>
                      </c:pt>
                      <c:pt idx="165">
                        <c:v>1.9</c:v>
                      </c:pt>
                      <c:pt idx="166">
                        <c:v>1.9</c:v>
                      </c:pt>
                      <c:pt idx="167">
                        <c:v>1.9</c:v>
                      </c:pt>
                      <c:pt idx="168">
                        <c:v>1.9</c:v>
                      </c:pt>
                      <c:pt idx="169">
                        <c:v>1.9</c:v>
                      </c:pt>
                      <c:pt idx="170">
                        <c:v>1.9</c:v>
                      </c:pt>
                      <c:pt idx="171">
                        <c:v>1.9</c:v>
                      </c:pt>
                      <c:pt idx="172">
                        <c:v>1.9</c:v>
                      </c:pt>
                      <c:pt idx="173">
                        <c:v>1.9</c:v>
                      </c:pt>
                      <c:pt idx="174">
                        <c:v>1.9</c:v>
                      </c:pt>
                      <c:pt idx="175">
                        <c:v>1.9</c:v>
                      </c:pt>
                      <c:pt idx="176">
                        <c:v>1.9</c:v>
                      </c:pt>
                      <c:pt idx="177">
                        <c:v>1.9</c:v>
                      </c:pt>
                      <c:pt idx="178">
                        <c:v>1.9</c:v>
                      </c:pt>
                      <c:pt idx="179">
                        <c:v>1.9</c:v>
                      </c:pt>
                      <c:pt idx="180">
                        <c:v>1.9</c:v>
                      </c:pt>
                      <c:pt idx="181">
                        <c:v>1.9</c:v>
                      </c:pt>
                      <c:pt idx="182">
                        <c:v>1.9</c:v>
                      </c:pt>
                      <c:pt idx="183">
                        <c:v>1.9</c:v>
                      </c:pt>
                      <c:pt idx="184">
                        <c:v>1.9</c:v>
                      </c:pt>
                      <c:pt idx="185">
                        <c:v>1.9</c:v>
                      </c:pt>
                      <c:pt idx="186">
                        <c:v>1.9</c:v>
                      </c:pt>
                      <c:pt idx="187">
                        <c:v>1.9</c:v>
                      </c:pt>
                      <c:pt idx="188">
                        <c:v>1.9</c:v>
                      </c:pt>
                      <c:pt idx="189">
                        <c:v>1.9</c:v>
                      </c:pt>
                      <c:pt idx="190">
                        <c:v>1.9</c:v>
                      </c:pt>
                      <c:pt idx="191">
                        <c:v>1.9</c:v>
                      </c:pt>
                      <c:pt idx="192">
                        <c:v>1.9</c:v>
                      </c:pt>
                      <c:pt idx="193">
                        <c:v>1.9</c:v>
                      </c:pt>
                      <c:pt idx="194">
                        <c:v>1.9</c:v>
                      </c:pt>
                      <c:pt idx="195">
                        <c:v>1.9</c:v>
                      </c:pt>
                      <c:pt idx="196">
                        <c:v>1.9</c:v>
                      </c:pt>
                      <c:pt idx="197">
                        <c:v>1.9</c:v>
                      </c:pt>
                      <c:pt idx="198">
                        <c:v>1.9</c:v>
                      </c:pt>
                      <c:pt idx="199">
                        <c:v>1.9</c:v>
                      </c:pt>
                      <c:pt idx="200">
                        <c:v>1.9</c:v>
                      </c:pt>
                      <c:pt idx="201">
                        <c:v>1.9</c:v>
                      </c:pt>
                      <c:pt idx="202">
                        <c:v>1.9</c:v>
                      </c:pt>
                      <c:pt idx="203">
                        <c:v>1.9</c:v>
                      </c:pt>
                      <c:pt idx="204">
                        <c:v>1.9</c:v>
                      </c:pt>
                      <c:pt idx="205">
                        <c:v>1.9</c:v>
                      </c:pt>
                      <c:pt idx="206">
                        <c:v>1.9</c:v>
                      </c:pt>
                      <c:pt idx="207">
                        <c:v>1.9</c:v>
                      </c:pt>
                      <c:pt idx="208">
                        <c:v>1.9</c:v>
                      </c:pt>
                      <c:pt idx="209">
                        <c:v>1.9</c:v>
                      </c:pt>
                      <c:pt idx="210">
                        <c:v>1.9</c:v>
                      </c:pt>
                      <c:pt idx="211">
                        <c:v>1.9</c:v>
                      </c:pt>
                      <c:pt idx="212">
                        <c:v>1.9</c:v>
                      </c:pt>
                      <c:pt idx="213">
                        <c:v>1.9</c:v>
                      </c:pt>
                      <c:pt idx="214">
                        <c:v>1.9</c:v>
                      </c:pt>
                      <c:pt idx="215">
                        <c:v>1.9</c:v>
                      </c:pt>
                      <c:pt idx="216">
                        <c:v>1.9</c:v>
                      </c:pt>
                      <c:pt idx="217">
                        <c:v>1.9</c:v>
                      </c:pt>
                      <c:pt idx="218">
                        <c:v>1.9</c:v>
                      </c:pt>
                      <c:pt idx="219">
                        <c:v>1.9</c:v>
                      </c:pt>
                      <c:pt idx="220">
                        <c:v>1.9</c:v>
                      </c:pt>
                      <c:pt idx="221">
                        <c:v>1.9</c:v>
                      </c:pt>
                      <c:pt idx="222">
                        <c:v>1.9</c:v>
                      </c:pt>
                      <c:pt idx="223">
                        <c:v>1.9</c:v>
                      </c:pt>
                      <c:pt idx="224">
                        <c:v>1.9</c:v>
                      </c:pt>
                      <c:pt idx="225">
                        <c:v>1.9</c:v>
                      </c:pt>
                      <c:pt idx="226">
                        <c:v>1.9</c:v>
                      </c:pt>
                      <c:pt idx="227">
                        <c:v>1.9</c:v>
                      </c:pt>
                      <c:pt idx="228">
                        <c:v>1.9</c:v>
                      </c:pt>
                      <c:pt idx="229">
                        <c:v>1.9</c:v>
                      </c:pt>
                      <c:pt idx="230">
                        <c:v>1.9</c:v>
                      </c:pt>
                      <c:pt idx="231">
                        <c:v>1.9</c:v>
                      </c:pt>
                      <c:pt idx="232">
                        <c:v>1.9</c:v>
                      </c:pt>
                      <c:pt idx="233">
                        <c:v>1.9</c:v>
                      </c:pt>
                      <c:pt idx="234">
                        <c:v>1.9</c:v>
                      </c:pt>
                      <c:pt idx="235">
                        <c:v>1.9</c:v>
                      </c:pt>
                      <c:pt idx="236">
                        <c:v>1.9</c:v>
                      </c:pt>
                      <c:pt idx="237">
                        <c:v>1.9</c:v>
                      </c:pt>
                      <c:pt idx="238">
                        <c:v>1.9</c:v>
                      </c:pt>
                      <c:pt idx="239">
                        <c:v>1.9</c:v>
                      </c:pt>
                      <c:pt idx="240">
                        <c:v>1.9</c:v>
                      </c:pt>
                      <c:pt idx="241">
                        <c:v>1.9</c:v>
                      </c:pt>
                      <c:pt idx="242">
                        <c:v>1.9</c:v>
                      </c:pt>
                      <c:pt idx="243">
                        <c:v>1.9</c:v>
                      </c:pt>
                      <c:pt idx="244">
                        <c:v>1.9</c:v>
                      </c:pt>
                      <c:pt idx="245">
                        <c:v>1.9</c:v>
                      </c:pt>
                      <c:pt idx="246">
                        <c:v>1.9</c:v>
                      </c:pt>
                      <c:pt idx="247">
                        <c:v>1.9</c:v>
                      </c:pt>
                      <c:pt idx="248">
                        <c:v>1.9</c:v>
                      </c:pt>
                      <c:pt idx="249">
                        <c:v>1.9</c:v>
                      </c:pt>
                      <c:pt idx="250">
                        <c:v>1.9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076E-43BB-BB56-0787F08BF1B3}"/>
                  </c:ext>
                </c:extLst>
              </c15:ser>
            </c15:filteredLineSeries>
          </c:ext>
        </c:extLst>
      </c:lineChart>
      <c:dateAx>
        <c:axId val="10686672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7055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06867055"/>
        <c:scaling>
          <c:orientation val="minMax"/>
          <c:max val="12"/>
          <c:min val="-6"/>
        </c:scaling>
        <c:delete val="0"/>
        <c:axPos val="l"/>
        <c:numFmt formatCode="#,##0.0_ ;[Red]\-#,##0.0\ " sourceLinked="0"/>
        <c:majorTickMark val="none"/>
        <c:minorTickMark val="none"/>
        <c:tickLblPos val="nextTo"/>
        <c:spPr>
          <a:noFill/>
          <a:ln w="15875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6727"/>
        <c:crosses val="autoZero"/>
        <c:crossBetween val="between"/>
      </c:valAx>
      <c:valAx>
        <c:axId val="1306700416"/>
        <c:scaling>
          <c:orientation val="minMax"/>
          <c:max val="14"/>
          <c:min val="0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_ ;[Red]\-#,##0.0\ " sourceLinked="0"/>
        <c:majorTickMark val="in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6703368"/>
        <c:crosses val="max"/>
        <c:crossBetween val="between"/>
        <c:minorUnit val="1"/>
      </c:valAx>
      <c:dateAx>
        <c:axId val="13067033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06700416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530507617473905E-2"/>
          <c:y val="0.11704850043661877"/>
          <c:w val="0.89576520358215173"/>
          <c:h val="0.75340281786204977"/>
        </c:manualLayout>
      </c:layout>
      <c:lineChart>
        <c:grouping val="standard"/>
        <c:varyColors val="0"/>
        <c:ser>
          <c:idx val="3"/>
          <c:order val="4"/>
          <c:tx>
            <c:strRef>
              <c:f>LTN!$G$2</c:f>
              <c:strCache>
                <c:ptCount val="1"/>
                <c:pt idx="0">
                  <c:v>07/21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LTN!$B$3:$B$988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  <c:pt idx="252">
                  <c:v>44201</c:v>
                </c:pt>
                <c:pt idx="253">
                  <c:v>44202</c:v>
                </c:pt>
                <c:pt idx="254">
                  <c:v>44203</c:v>
                </c:pt>
                <c:pt idx="255">
                  <c:v>44204</c:v>
                </c:pt>
                <c:pt idx="256">
                  <c:v>44207</c:v>
                </c:pt>
                <c:pt idx="257">
                  <c:v>44208</c:v>
                </c:pt>
                <c:pt idx="258">
                  <c:v>44209</c:v>
                </c:pt>
                <c:pt idx="259">
                  <c:v>44210</c:v>
                </c:pt>
                <c:pt idx="260">
                  <c:v>44211</c:v>
                </c:pt>
                <c:pt idx="261">
                  <c:v>44214</c:v>
                </c:pt>
                <c:pt idx="262">
                  <c:v>44215</c:v>
                </c:pt>
                <c:pt idx="263">
                  <c:v>44216</c:v>
                </c:pt>
                <c:pt idx="264">
                  <c:v>44217</c:v>
                </c:pt>
                <c:pt idx="265">
                  <c:v>44218</c:v>
                </c:pt>
                <c:pt idx="266">
                  <c:v>44221</c:v>
                </c:pt>
                <c:pt idx="267">
                  <c:v>44222</c:v>
                </c:pt>
                <c:pt idx="268">
                  <c:v>44223</c:v>
                </c:pt>
                <c:pt idx="269">
                  <c:v>44224</c:v>
                </c:pt>
                <c:pt idx="270">
                  <c:v>44225</c:v>
                </c:pt>
                <c:pt idx="271">
                  <c:v>44228</c:v>
                </c:pt>
                <c:pt idx="272">
                  <c:v>44229</c:v>
                </c:pt>
                <c:pt idx="273">
                  <c:v>44230</c:v>
                </c:pt>
                <c:pt idx="274">
                  <c:v>44231</c:v>
                </c:pt>
                <c:pt idx="275">
                  <c:v>44232</c:v>
                </c:pt>
                <c:pt idx="276">
                  <c:v>44235</c:v>
                </c:pt>
                <c:pt idx="277">
                  <c:v>44236</c:v>
                </c:pt>
                <c:pt idx="278">
                  <c:v>44237</c:v>
                </c:pt>
                <c:pt idx="279">
                  <c:v>44238</c:v>
                </c:pt>
                <c:pt idx="280">
                  <c:v>44239</c:v>
                </c:pt>
                <c:pt idx="281">
                  <c:v>44244</c:v>
                </c:pt>
                <c:pt idx="282">
                  <c:v>44245</c:v>
                </c:pt>
                <c:pt idx="283">
                  <c:v>44246</c:v>
                </c:pt>
                <c:pt idx="284">
                  <c:v>44249</c:v>
                </c:pt>
                <c:pt idx="285">
                  <c:v>44250</c:v>
                </c:pt>
                <c:pt idx="286">
                  <c:v>44251</c:v>
                </c:pt>
                <c:pt idx="287">
                  <c:v>44252</c:v>
                </c:pt>
                <c:pt idx="288">
                  <c:v>44253</c:v>
                </c:pt>
                <c:pt idx="289">
                  <c:v>44256</c:v>
                </c:pt>
                <c:pt idx="290">
                  <c:v>44257</c:v>
                </c:pt>
                <c:pt idx="291">
                  <c:v>44258</c:v>
                </c:pt>
                <c:pt idx="292">
                  <c:v>44259</c:v>
                </c:pt>
                <c:pt idx="293">
                  <c:v>44260</c:v>
                </c:pt>
                <c:pt idx="294">
                  <c:v>44263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44277</c:v>
                </c:pt>
                <c:pt idx="305">
                  <c:v>44278</c:v>
                </c:pt>
                <c:pt idx="306">
                  <c:v>44279</c:v>
                </c:pt>
                <c:pt idx="307">
                  <c:v>44280</c:v>
                </c:pt>
                <c:pt idx="308">
                  <c:v>44281</c:v>
                </c:pt>
                <c:pt idx="309">
                  <c:v>44284</c:v>
                </c:pt>
                <c:pt idx="310">
                  <c:v>44285</c:v>
                </c:pt>
                <c:pt idx="311">
                  <c:v>44286</c:v>
                </c:pt>
                <c:pt idx="312">
                  <c:v>44287</c:v>
                </c:pt>
                <c:pt idx="313">
                  <c:v>44291</c:v>
                </c:pt>
                <c:pt idx="314">
                  <c:v>44292</c:v>
                </c:pt>
                <c:pt idx="315">
                  <c:v>44293</c:v>
                </c:pt>
                <c:pt idx="316">
                  <c:v>44294</c:v>
                </c:pt>
                <c:pt idx="317">
                  <c:v>44295</c:v>
                </c:pt>
                <c:pt idx="318">
                  <c:v>44298</c:v>
                </c:pt>
                <c:pt idx="319">
                  <c:v>44299</c:v>
                </c:pt>
                <c:pt idx="320">
                  <c:v>44300</c:v>
                </c:pt>
                <c:pt idx="321">
                  <c:v>44301</c:v>
                </c:pt>
                <c:pt idx="322">
                  <c:v>44302</c:v>
                </c:pt>
                <c:pt idx="323">
                  <c:v>44305</c:v>
                </c:pt>
                <c:pt idx="324">
                  <c:v>44306</c:v>
                </c:pt>
                <c:pt idx="325">
                  <c:v>44308</c:v>
                </c:pt>
                <c:pt idx="326">
                  <c:v>44309</c:v>
                </c:pt>
                <c:pt idx="327">
                  <c:v>44312</c:v>
                </c:pt>
                <c:pt idx="328">
                  <c:v>44313</c:v>
                </c:pt>
                <c:pt idx="329">
                  <c:v>44314</c:v>
                </c:pt>
                <c:pt idx="330">
                  <c:v>44315</c:v>
                </c:pt>
                <c:pt idx="331">
                  <c:v>44316</c:v>
                </c:pt>
                <c:pt idx="332">
                  <c:v>44319</c:v>
                </c:pt>
                <c:pt idx="333">
                  <c:v>44320</c:v>
                </c:pt>
                <c:pt idx="334">
                  <c:v>44321</c:v>
                </c:pt>
                <c:pt idx="335">
                  <c:v>44322</c:v>
                </c:pt>
                <c:pt idx="336">
                  <c:v>44323</c:v>
                </c:pt>
                <c:pt idx="337">
                  <c:v>44326</c:v>
                </c:pt>
                <c:pt idx="338">
                  <c:v>44327</c:v>
                </c:pt>
                <c:pt idx="339">
                  <c:v>44328</c:v>
                </c:pt>
                <c:pt idx="340">
                  <c:v>44329</c:v>
                </c:pt>
                <c:pt idx="341">
                  <c:v>44330</c:v>
                </c:pt>
                <c:pt idx="342">
                  <c:v>44333</c:v>
                </c:pt>
                <c:pt idx="343">
                  <c:v>44334</c:v>
                </c:pt>
                <c:pt idx="344">
                  <c:v>44335</c:v>
                </c:pt>
                <c:pt idx="345">
                  <c:v>44336</c:v>
                </c:pt>
                <c:pt idx="346">
                  <c:v>44337</c:v>
                </c:pt>
                <c:pt idx="347">
                  <c:v>44340</c:v>
                </c:pt>
                <c:pt idx="348">
                  <c:v>44341</c:v>
                </c:pt>
                <c:pt idx="349">
                  <c:v>44342</c:v>
                </c:pt>
                <c:pt idx="350">
                  <c:v>44343</c:v>
                </c:pt>
                <c:pt idx="351">
                  <c:v>44344</c:v>
                </c:pt>
                <c:pt idx="352">
                  <c:v>44347</c:v>
                </c:pt>
                <c:pt idx="353">
                  <c:v>44348</c:v>
                </c:pt>
                <c:pt idx="354">
                  <c:v>44349</c:v>
                </c:pt>
                <c:pt idx="355">
                  <c:v>44351</c:v>
                </c:pt>
                <c:pt idx="356">
                  <c:v>44354</c:v>
                </c:pt>
                <c:pt idx="357">
                  <c:v>44355</c:v>
                </c:pt>
                <c:pt idx="358">
                  <c:v>44356</c:v>
                </c:pt>
                <c:pt idx="359">
                  <c:v>44357</c:v>
                </c:pt>
                <c:pt idx="360">
                  <c:v>44358</c:v>
                </c:pt>
                <c:pt idx="361">
                  <c:v>44361</c:v>
                </c:pt>
                <c:pt idx="362">
                  <c:v>44362</c:v>
                </c:pt>
                <c:pt idx="363">
                  <c:v>44363</c:v>
                </c:pt>
                <c:pt idx="364">
                  <c:v>44364</c:v>
                </c:pt>
                <c:pt idx="365">
                  <c:v>44365</c:v>
                </c:pt>
                <c:pt idx="366">
                  <c:v>44368</c:v>
                </c:pt>
                <c:pt idx="367">
                  <c:v>44369</c:v>
                </c:pt>
                <c:pt idx="368">
                  <c:v>44370</c:v>
                </c:pt>
                <c:pt idx="369">
                  <c:v>44371</c:v>
                </c:pt>
                <c:pt idx="370">
                  <c:v>44372</c:v>
                </c:pt>
                <c:pt idx="371">
                  <c:v>44375</c:v>
                </c:pt>
                <c:pt idx="372">
                  <c:v>44376</c:v>
                </c:pt>
                <c:pt idx="373">
                  <c:v>44377</c:v>
                </c:pt>
                <c:pt idx="374">
                  <c:v>44378</c:v>
                </c:pt>
                <c:pt idx="375">
                  <c:v>44379</c:v>
                </c:pt>
                <c:pt idx="376">
                  <c:v>44382</c:v>
                </c:pt>
                <c:pt idx="377">
                  <c:v>44383</c:v>
                </c:pt>
                <c:pt idx="378">
                  <c:v>44384</c:v>
                </c:pt>
                <c:pt idx="379">
                  <c:v>44385</c:v>
                </c:pt>
                <c:pt idx="380">
                  <c:v>44386</c:v>
                </c:pt>
                <c:pt idx="381">
                  <c:v>44389</c:v>
                </c:pt>
                <c:pt idx="382">
                  <c:v>44390</c:v>
                </c:pt>
                <c:pt idx="383">
                  <c:v>44391</c:v>
                </c:pt>
                <c:pt idx="384">
                  <c:v>44392</c:v>
                </c:pt>
                <c:pt idx="385">
                  <c:v>44393</c:v>
                </c:pt>
                <c:pt idx="386">
                  <c:v>44396</c:v>
                </c:pt>
                <c:pt idx="387">
                  <c:v>44397</c:v>
                </c:pt>
                <c:pt idx="388">
                  <c:v>44398</c:v>
                </c:pt>
                <c:pt idx="389">
                  <c:v>44399</c:v>
                </c:pt>
                <c:pt idx="390">
                  <c:v>44400</c:v>
                </c:pt>
                <c:pt idx="391">
                  <c:v>44403</c:v>
                </c:pt>
                <c:pt idx="392">
                  <c:v>44404</c:v>
                </c:pt>
                <c:pt idx="393">
                  <c:v>44405</c:v>
                </c:pt>
                <c:pt idx="394">
                  <c:v>44406</c:v>
                </c:pt>
                <c:pt idx="395">
                  <c:v>44407</c:v>
                </c:pt>
                <c:pt idx="396">
                  <c:v>44410</c:v>
                </c:pt>
                <c:pt idx="397">
                  <c:v>44411</c:v>
                </c:pt>
                <c:pt idx="398">
                  <c:v>44412</c:v>
                </c:pt>
                <c:pt idx="399">
                  <c:v>44413</c:v>
                </c:pt>
                <c:pt idx="400">
                  <c:v>44414</c:v>
                </c:pt>
                <c:pt idx="401">
                  <c:v>44417</c:v>
                </c:pt>
                <c:pt idx="402">
                  <c:v>44418</c:v>
                </c:pt>
                <c:pt idx="403">
                  <c:v>44419</c:v>
                </c:pt>
                <c:pt idx="404">
                  <c:v>44420</c:v>
                </c:pt>
                <c:pt idx="405">
                  <c:v>44421</c:v>
                </c:pt>
                <c:pt idx="406">
                  <c:v>44424</c:v>
                </c:pt>
                <c:pt idx="407">
                  <c:v>44425</c:v>
                </c:pt>
                <c:pt idx="408">
                  <c:v>44426</c:v>
                </c:pt>
                <c:pt idx="409">
                  <c:v>44427</c:v>
                </c:pt>
                <c:pt idx="410">
                  <c:v>44428</c:v>
                </c:pt>
                <c:pt idx="411">
                  <c:v>44431</c:v>
                </c:pt>
                <c:pt idx="412">
                  <c:v>44432</c:v>
                </c:pt>
                <c:pt idx="413">
                  <c:v>44433</c:v>
                </c:pt>
                <c:pt idx="414">
                  <c:v>44434</c:v>
                </c:pt>
                <c:pt idx="415">
                  <c:v>44435</c:v>
                </c:pt>
                <c:pt idx="416">
                  <c:v>44438</c:v>
                </c:pt>
                <c:pt idx="417">
                  <c:v>44439</c:v>
                </c:pt>
                <c:pt idx="418">
                  <c:v>44440</c:v>
                </c:pt>
                <c:pt idx="419">
                  <c:v>44441</c:v>
                </c:pt>
                <c:pt idx="420">
                  <c:v>44442</c:v>
                </c:pt>
                <c:pt idx="421">
                  <c:v>44445</c:v>
                </c:pt>
                <c:pt idx="422">
                  <c:v>44447</c:v>
                </c:pt>
                <c:pt idx="423">
                  <c:v>44448</c:v>
                </c:pt>
                <c:pt idx="424">
                  <c:v>44449</c:v>
                </c:pt>
                <c:pt idx="425">
                  <c:v>44452</c:v>
                </c:pt>
                <c:pt idx="426">
                  <c:v>44453</c:v>
                </c:pt>
                <c:pt idx="427">
                  <c:v>44454</c:v>
                </c:pt>
                <c:pt idx="428">
                  <c:v>44455</c:v>
                </c:pt>
                <c:pt idx="429">
                  <c:v>44456</c:v>
                </c:pt>
                <c:pt idx="430">
                  <c:v>44459</c:v>
                </c:pt>
                <c:pt idx="431">
                  <c:v>44460</c:v>
                </c:pt>
                <c:pt idx="432">
                  <c:v>44461</c:v>
                </c:pt>
                <c:pt idx="433">
                  <c:v>44462</c:v>
                </c:pt>
                <c:pt idx="434">
                  <c:v>44463</c:v>
                </c:pt>
                <c:pt idx="435">
                  <c:v>44466</c:v>
                </c:pt>
                <c:pt idx="436">
                  <c:v>44467</c:v>
                </c:pt>
                <c:pt idx="437">
                  <c:v>44468</c:v>
                </c:pt>
                <c:pt idx="438">
                  <c:v>44469</c:v>
                </c:pt>
                <c:pt idx="439">
                  <c:v>44470</c:v>
                </c:pt>
                <c:pt idx="440">
                  <c:v>44473</c:v>
                </c:pt>
                <c:pt idx="441">
                  <c:v>44474</c:v>
                </c:pt>
                <c:pt idx="442">
                  <c:v>44475</c:v>
                </c:pt>
                <c:pt idx="443">
                  <c:v>44476</c:v>
                </c:pt>
                <c:pt idx="444">
                  <c:v>44477</c:v>
                </c:pt>
                <c:pt idx="445">
                  <c:v>44480</c:v>
                </c:pt>
                <c:pt idx="446">
                  <c:v>44482</c:v>
                </c:pt>
                <c:pt idx="447">
                  <c:v>44483</c:v>
                </c:pt>
                <c:pt idx="448">
                  <c:v>44484</c:v>
                </c:pt>
                <c:pt idx="449">
                  <c:v>44487</c:v>
                </c:pt>
                <c:pt idx="450">
                  <c:v>44488</c:v>
                </c:pt>
                <c:pt idx="451">
                  <c:v>44489</c:v>
                </c:pt>
                <c:pt idx="452">
                  <c:v>44490</c:v>
                </c:pt>
                <c:pt idx="453">
                  <c:v>44491</c:v>
                </c:pt>
                <c:pt idx="454">
                  <c:v>44494</c:v>
                </c:pt>
                <c:pt idx="455">
                  <c:v>44495</c:v>
                </c:pt>
                <c:pt idx="456">
                  <c:v>44496</c:v>
                </c:pt>
                <c:pt idx="457">
                  <c:v>44497</c:v>
                </c:pt>
                <c:pt idx="458">
                  <c:v>44498</c:v>
                </c:pt>
                <c:pt idx="459">
                  <c:v>44501</c:v>
                </c:pt>
                <c:pt idx="460">
                  <c:v>44503</c:v>
                </c:pt>
                <c:pt idx="461">
                  <c:v>44504</c:v>
                </c:pt>
                <c:pt idx="462">
                  <c:v>44505</c:v>
                </c:pt>
                <c:pt idx="463">
                  <c:v>44508</c:v>
                </c:pt>
                <c:pt idx="464">
                  <c:v>44509</c:v>
                </c:pt>
                <c:pt idx="465">
                  <c:v>44510</c:v>
                </c:pt>
                <c:pt idx="466">
                  <c:v>44511</c:v>
                </c:pt>
                <c:pt idx="467">
                  <c:v>44512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44529</c:v>
                </c:pt>
                <c:pt idx="478">
                  <c:v>44530</c:v>
                </c:pt>
                <c:pt idx="479">
                  <c:v>44531</c:v>
                </c:pt>
                <c:pt idx="480">
                  <c:v>44532</c:v>
                </c:pt>
                <c:pt idx="481">
                  <c:v>44533</c:v>
                </c:pt>
                <c:pt idx="482">
                  <c:v>44536</c:v>
                </c:pt>
                <c:pt idx="483">
                  <c:v>44537</c:v>
                </c:pt>
                <c:pt idx="484">
                  <c:v>44538</c:v>
                </c:pt>
                <c:pt idx="485">
                  <c:v>44539</c:v>
                </c:pt>
                <c:pt idx="486">
                  <c:v>44540</c:v>
                </c:pt>
                <c:pt idx="487">
                  <c:v>44543</c:v>
                </c:pt>
                <c:pt idx="488">
                  <c:v>44544</c:v>
                </c:pt>
                <c:pt idx="489">
                  <c:v>44545</c:v>
                </c:pt>
                <c:pt idx="490">
                  <c:v>44546</c:v>
                </c:pt>
                <c:pt idx="491">
                  <c:v>44547</c:v>
                </c:pt>
                <c:pt idx="492">
                  <c:v>44550</c:v>
                </c:pt>
                <c:pt idx="493">
                  <c:v>44551</c:v>
                </c:pt>
                <c:pt idx="494">
                  <c:v>44552</c:v>
                </c:pt>
                <c:pt idx="495">
                  <c:v>44553</c:v>
                </c:pt>
                <c:pt idx="496">
                  <c:v>44554</c:v>
                </c:pt>
                <c:pt idx="497">
                  <c:v>44557</c:v>
                </c:pt>
                <c:pt idx="498">
                  <c:v>44558</c:v>
                </c:pt>
                <c:pt idx="499">
                  <c:v>44559</c:v>
                </c:pt>
                <c:pt idx="500">
                  <c:v>44560</c:v>
                </c:pt>
                <c:pt idx="501">
                  <c:v>44561</c:v>
                </c:pt>
              </c:numCache>
            </c:numRef>
          </c:cat>
          <c:val>
            <c:numRef>
              <c:f>LTN!$G$3:$G$988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2.3339017218981795E-2</c:v>
                </c:pt>
                <c:pt idx="2">
                  <c:v>1.5972603678870989E-2</c:v>
                </c:pt>
                <c:pt idx="3">
                  <c:v>0.10537081270418636</c:v>
                </c:pt>
                <c:pt idx="4">
                  <c:v>0.20910186546863052</c:v>
                </c:pt>
                <c:pt idx="5">
                  <c:v>0.24203071409170107</c:v>
                </c:pt>
                <c:pt idx="6">
                  <c:v>0.23158616788301334</c:v>
                </c:pt>
                <c:pt idx="7">
                  <c:v>0.2224202587049362</c:v>
                </c:pt>
                <c:pt idx="8">
                  <c:v>0.32568122906175834</c:v>
                </c:pt>
                <c:pt idx="9">
                  <c:v>0.45559197515161465</c:v>
                </c:pt>
                <c:pt idx="10">
                  <c:v>0.37689981513124859</c:v>
                </c:pt>
                <c:pt idx="11">
                  <c:v>0.45080333938125605</c:v>
                </c:pt>
                <c:pt idx="12">
                  <c:v>0.45636886174302838</c:v>
                </c:pt>
                <c:pt idx="13">
                  <c:v>0.52978673794279452</c:v>
                </c:pt>
                <c:pt idx="14">
                  <c:v>0.63058500893613534</c:v>
                </c:pt>
                <c:pt idx="15">
                  <c:v>0.59262942388500495</c:v>
                </c:pt>
                <c:pt idx="16">
                  <c:v>0.62313797610209498</c:v>
                </c:pt>
                <c:pt idx="17">
                  <c:v>0.70947920026298572</c:v>
                </c:pt>
                <c:pt idx="18">
                  <c:v>0.71389104013230842</c:v>
                </c:pt>
                <c:pt idx="19">
                  <c:v>0.73194310631807813</c:v>
                </c:pt>
                <c:pt idx="20">
                  <c:v>0.69604637271600822</c:v>
                </c:pt>
                <c:pt idx="21">
                  <c:v>0.68284799595190737</c:v>
                </c:pt>
                <c:pt idx="22">
                  <c:v>0.77817982795000962</c:v>
                </c:pt>
                <c:pt idx="23">
                  <c:v>0.83787868347680039</c:v>
                </c:pt>
                <c:pt idx="24">
                  <c:v>0.87139419580335442</c:v>
                </c:pt>
                <c:pt idx="25">
                  <c:v>0.78561827284329144</c:v>
                </c:pt>
                <c:pt idx="26">
                  <c:v>0.89835045367241406</c:v>
                </c:pt>
                <c:pt idx="27">
                  <c:v>0.9428990008485405</c:v>
                </c:pt>
                <c:pt idx="28">
                  <c:v>1.0234036457672513</c:v>
                </c:pt>
                <c:pt idx="29">
                  <c:v>1.0933055116687074</c:v>
                </c:pt>
                <c:pt idx="30">
                  <c:v>1.0691720025797435</c:v>
                </c:pt>
                <c:pt idx="31">
                  <c:v>1.1791105262781043</c:v>
                </c:pt>
                <c:pt idx="32">
                  <c:v>1.1899992837228313</c:v>
                </c:pt>
                <c:pt idx="33">
                  <c:v>1.2059101615774726</c:v>
                </c:pt>
                <c:pt idx="34">
                  <c:v>1.2752022836846288</c:v>
                </c:pt>
                <c:pt idx="35">
                  <c:v>1.2675017992487492</c:v>
                </c:pt>
                <c:pt idx="36">
                  <c:v>1.2794621170023834</c:v>
                </c:pt>
                <c:pt idx="37">
                  <c:v>1.2407660367588225</c:v>
                </c:pt>
                <c:pt idx="38">
                  <c:v>1.326897285768025</c:v>
                </c:pt>
                <c:pt idx="39">
                  <c:v>1.4247418418846136</c:v>
                </c:pt>
                <c:pt idx="40">
                  <c:v>1.7300668602534763</c:v>
                </c:pt>
                <c:pt idx="41">
                  <c:v>1.8912231112272693</c:v>
                </c:pt>
                <c:pt idx="42">
                  <c:v>1.9496673759575867</c:v>
                </c:pt>
                <c:pt idx="43">
                  <c:v>1.7829287487882706</c:v>
                </c:pt>
                <c:pt idx="44">
                  <c:v>1.8659081161875868</c:v>
                </c:pt>
                <c:pt idx="45">
                  <c:v>1.6652549594939448</c:v>
                </c:pt>
                <c:pt idx="46">
                  <c:v>1.796432748894361</c:v>
                </c:pt>
                <c:pt idx="47">
                  <c:v>1.2952485770652</c:v>
                </c:pt>
                <c:pt idx="48">
                  <c:v>-1.4687740391194914E-2</c:v>
                </c:pt>
                <c:pt idx="49">
                  <c:v>1.0748615133362893</c:v>
                </c:pt>
                <c:pt idx="50">
                  <c:v>1.6058484160009323</c:v>
                </c:pt>
                <c:pt idx="51">
                  <c:v>2.0774253399962861</c:v>
                </c:pt>
                <c:pt idx="52">
                  <c:v>1.0985190358083985</c:v>
                </c:pt>
                <c:pt idx="53">
                  <c:v>1.1110892047055732</c:v>
                </c:pt>
                <c:pt idx="54">
                  <c:v>1.2920333593921862</c:v>
                </c:pt>
                <c:pt idx="55">
                  <c:v>1.4330647373274052</c:v>
                </c:pt>
                <c:pt idx="56">
                  <c:v>1.8784582107732595</c:v>
                </c:pt>
                <c:pt idx="57">
                  <c:v>2.4022766519324001</c:v>
                </c:pt>
                <c:pt idx="58">
                  <c:v>2.3401340978610241</c:v>
                </c:pt>
                <c:pt idx="59">
                  <c:v>2.324213880620829</c:v>
                </c:pt>
                <c:pt idx="60">
                  <c:v>2.5015184660113876</c:v>
                </c:pt>
                <c:pt idx="61">
                  <c:v>2.8033315533538161</c:v>
                </c:pt>
                <c:pt idx="62">
                  <c:v>2.7321654352225444</c:v>
                </c:pt>
                <c:pt idx="63">
                  <c:v>2.8230577312424066</c:v>
                </c:pt>
                <c:pt idx="64">
                  <c:v>2.8600287088848653</c:v>
                </c:pt>
                <c:pt idx="65">
                  <c:v>2.766236587316584</c:v>
                </c:pt>
                <c:pt idx="66">
                  <c:v>2.8745364245678084</c:v>
                </c:pt>
                <c:pt idx="67">
                  <c:v>2.9614372604187533</c:v>
                </c:pt>
                <c:pt idx="68">
                  <c:v>3.0727872121818045</c:v>
                </c:pt>
                <c:pt idx="69">
                  <c:v>3.1690728423511061</c:v>
                </c:pt>
                <c:pt idx="70">
                  <c:v>3.26821782739799</c:v>
                </c:pt>
                <c:pt idx="71">
                  <c:v>3.3054412904989228</c:v>
                </c:pt>
                <c:pt idx="72">
                  <c:v>3.3025854781469022</c:v>
                </c:pt>
                <c:pt idx="73">
                  <c:v>3.3617605766363079</c:v>
                </c:pt>
                <c:pt idx="74">
                  <c:v>3.6733786232989507</c:v>
                </c:pt>
                <c:pt idx="75">
                  <c:v>3.8769056270202329</c:v>
                </c:pt>
                <c:pt idx="76">
                  <c:v>3.6803166059441672</c:v>
                </c:pt>
                <c:pt idx="77">
                  <c:v>2.9856058727156132</c:v>
                </c:pt>
                <c:pt idx="78">
                  <c:v>2.8179727041663938</c:v>
                </c:pt>
                <c:pt idx="79">
                  <c:v>3.4395456354133547</c:v>
                </c:pt>
                <c:pt idx="80">
                  <c:v>3.4525552921791824</c:v>
                </c:pt>
                <c:pt idx="81">
                  <c:v>3.5939156955949514</c:v>
                </c:pt>
                <c:pt idx="82">
                  <c:v>3.6101159870533417</c:v>
                </c:pt>
                <c:pt idx="83">
                  <c:v>3.7352665449266187</c:v>
                </c:pt>
                <c:pt idx="84">
                  <c:v>3.7254578283822948</c:v>
                </c:pt>
                <c:pt idx="85">
                  <c:v>3.9575719399238318</c:v>
                </c:pt>
                <c:pt idx="86">
                  <c:v>4.0534150764452104</c:v>
                </c:pt>
                <c:pt idx="87">
                  <c:v>4.0428893741963234</c:v>
                </c:pt>
                <c:pt idx="88">
                  <c:v>3.8249204598882258</c:v>
                </c:pt>
                <c:pt idx="89">
                  <c:v>3.7544290318532791</c:v>
                </c:pt>
                <c:pt idx="90">
                  <c:v>3.7569582877577279</c:v>
                </c:pt>
                <c:pt idx="91">
                  <c:v>3.9426606983742341</c:v>
                </c:pt>
                <c:pt idx="92">
                  <c:v>4.0130901858864032</c:v>
                </c:pt>
                <c:pt idx="93">
                  <c:v>4.0375926543804619</c:v>
                </c:pt>
                <c:pt idx="94">
                  <c:v>4.0379553875284913</c:v>
                </c:pt>
                <c:pt idx="95">
                  <c:v>4.1168359454993642</c:v>
                </c:pt>
                <c:pt idx="96">
                  <c:v>4.0586746534172269</c:v>
                </c:pt>
                <c:pt idx="97">
                  <c:v>4.2583776618145164</c:v>
                </c:pt>
                <c:pt idx="98">
                  <c:v>4.2344674391854298</c:v>
                </c:pt>
                <c:pt idx="99">
                  <c:v>4.2576604614114277</c:v>
                </c:pt>
                <c:pt idx="100">
                  <c:v>4.3118034560098106</c:v>
                </c:pt>
                <c:pt idx="101">
                  <c:v>4.3777951251318781</c:v>
                </c:pt>
                <c:pt idx="102">
                  <c:v>4.3921513710095894</c:v>
                </c:pt>
                <c:pt idx="103">
                  <c:v>4.4611079193313641</c:v>
                </c:pt>
                <c:pt idx="104">
                  <c:v>4.5464276079382859</c:v>
                </c:pt>
                <c:pt idx="105">
                  <c:v>4.5445869975339059</c:v>
                </c:pt>
                <c:pt idx="106">
                  <c:v>4.5225621499504376</c:v>
                </c:pt>
                <c:pt idx="107">
                  <c:v>4.5119120299097037</c:v>
                </c:pt>
                <c:pt idx="108">
                  <c:v>4.5217521997870547</c:v>
                </c:pt>
                <c:pt idx="109">
                  <c:v>4.5386723753800373</c:v>
                </c:pt>
                <c:pt idx="110">
                  <c:v>4.5353635491526711</c:v>
                </c:pt>
                <c:pt idx="111">
                  <c:v>4.5915373770433421</c:v>
                </c:pt>
                <c:pt idx="112">
                  <c:v>4.6059186352985115</c:v>
                </c:pt>
                <c:pt idx="113">
                  <c:v>4.6492398583901196</c:v>
                </c:pt>
                <c:pt idx="114">
                  <c:v>4.6714663078830654</c:v>
                </c:pt>
                <c:pt idx="115">
                  <c:v>4.7679010461738836</c:v>
                </c:pt>
                <c:pt idx="116">
                  <c:v>4.7478985512912075</c:v>
                </c:pt>
                <c:pt idx="117">
                  <c:v>4.7578587376407633</c:v>
                </c:pt>
                <c:pt idx="118">
                  <c:v>4.7366556486392097</c:v>
                </c:pt>
                <c:pt idx="119">
                  <c:v>4.7881342346153266</c:v>
                </c:pt>
                <c:pt idx="120">
                  <c:v>4.7995015550591713</c:v>
                </c:pt>
                <c:pt idx="121">
                  <c:v>4.8358325164161275</c:v>
                </c:pt>
                <c:pt idx="122">
                  <c:v>4.884679327944963</c:v>
                </c:pt>
                <c:pt idx="123">
                  <c:v>4.9116009120031778</c:v>
                </c:pt>
                <c:pt idx="124">
                  <c:v>4.8772794214358539</c:v>
                </c:pt>
                <c:pt idx="125">
                  <c:v>4.9201667388203196</c:v>
                </c:pt>
                <c:pt idx="126">
                  <c:v>4.8894671049212413</c:v>
                </c:pt>
                <c:pt idx="127">
                  <c:v>4.8689522320227052</c:v>
                </c:pt>
                <c:pt idx="128">
                  <c:v>4.7906801296550006</c:v>
                </c:pt>
                <c:pt idx="129">
                  <c:v>4.7697533576475326</c:v>
                </c:pt>
                <c:pt idx="130">
                  <c:v>4.8711677060414571</c:v>
                </c:pt>
                <c:pt idx="131">
                  <c:v>4.8559387106835494</c:v>
                </c:pt>
                <c:pt idx="132">
                  <c:v>4.8926222070089231</c:v>
                </c:pt>
                <c:pt idx="133">
                  <c:v>4.8854234730122403</c:v>
                </c:pt>
                <c:pt idx="134">
                  <c:v>4.9175698528823863</c:v>
                </c:pt>
                <c:pt idx="135">
                  <c:v>4.9679195540450305</c:v>
                </c:pt>
                <c:pt idx="136">
                  <c:v>4.9879404056510701</c:v>
                </c:pt>
                <c:pt idx="137">
                  <c:v>4.935291498047234</c:v>
                </c:pt>
                <c:pt idx="138">
                  <c:v>4.975782243212068</c:v>
                </c:pt>
                <c:pt idx="139">
                  <c:v>4.9765517227045919</c:v>
                </c:pt>
                <c:pt idx="140">
                  <c:v>5.0880034415657027</c:v>
                </c:pt>
                <c:pt idx="141">
                  <c:v>5.1395595337072608</c:v>
                </c:pt>
                <c:pt idx="142">
                  <c:v>5.1303972744039861</c:v>
                </c:pt>
                <c:pt idx="143">
                  <c:v>5.1536197103271064</c:v>
                </c:pt>
                <c:pt idx="144">
                  <c:v>5.212788367860921</c:v>
                </c:pt>
                <c:pt idx="145">
                  <c:v>5.2217976544693068</c:v>
                </c:pt>
                <c:pt idx="146">
                  <c:v>5.2349074680942742</c:v>
                </c:pt>
                <c:pt idx="147">
                  <c:v>5.2005198503830785</c:v>
                </c:pt>
                <c:pt idx="148">
                  <c:v>5.1905197301089778</c:v>
                </c:pt>
                <c:pt idx="149">
                  <c:v>5.3502444787065562</c:v>
                </c:pt>
                <c:pt idx="150">
                  <c:v>5.3144075386420742</c:v>
                </c:pt>
                <c:pt idx="151">
                  <c:v>5.3094511159790247</c:v>
                </c:pt>
                <c:pt idx="152">
                  <c:v>5.331950017892706</c:v>
                </c:pt>
                <c:pt idx="153">
                  <c:v>5.2735486928662034</c:v>
                </c:pt>
                <c:pt idx="154">
                  <c:v>5.237297062612023</c:v>
                </c:pt>
                <c:pt idx="155">
                  <c:v>5.2218643183594704</c:v>
                </c:pt>
                <c:pt idx="156">
                  <c:v>5.2250771743487689</c:v>
                </c:pt>
                <c:pt idx="157">
                  <c:v>5.336485309410488</c:v>
                </c:pt>
                <c:pt idx="158">
                  <c:v>5.3263325384892868</c:v>
                </c:pt>
                <c:pt idx="159">
                  <c:v>5.3164517905918141</c:v>
                </c:pt>
                <c:pt idx="160">
                  <c:v>5.3113006363719295</c:v>
                </c:pt>
                <c:pt idx="161">
                  <c:v>5.3414518229039309</c:v>
                </c:pt>
                <c:pt idx="162">
                  <c:v>5.3455899221613867</c:v>
                </c:pt>
                <c:pt idx="163">
                  <c:v>5.3103770033426922</c:v>
                </c:pt>
                <c:pt idx="164">
                  <c:v>5.2759634071106731</c:v>
                </c:pt>
                <c:pt idx="165">
                  <c:v>5.3180806009070825</c:v>
                </c:pt>
                <c:pt idx="166">
                  <c:v>5.3022266181600219</c:v>
                </c:pt>
                <c:pt idx="167">
                  <c:v>5.3492584757574901</c:v>
                </c:pt>
                <c:pt idx="168">
                  <c:v>5.3370332200312509</c:v>
                </c:pt>
                <c:pt idx="169">
                  <c:v>5.3741836856357139</c:v>
                </c:pt>
                <c:pt idx="170">
                  <c:v>5.4154264123637663</c:v>
                </c:pt>
                <c:pt idx="171">
                  <c:v>5.3758526445740529</c:v>
                </c:pt>
                <c:pt idx="172">
                  <c:v>5.4118259181981987</c:v>
                </c:pt>
                <c:pt idx="173">
                  <c:v>5.3869026406066611</c:v>
                </c:pt>
                <c:pt idx="174">
                  <c:v>5.413416834224849</c:v>
                </c:pt>
                <c:pt idx="175">
                  <c:v>5.4550769348740591</c:v>
                </c:pt>
                <c:pt idx="176">
                  <c:v>5.4300106680687854</c:v>
                </c:pt>
                <c:pt idx="177">
                  <c:v>5.4242334529671643</c:v>
                </c:pt>
                <c:pt idx="178">
                  <c:v>5.473517605379441</c:v>
                </c:pt>
                <c:pt idx="179">
                  <c:v>5.3910130437551551</c:v>
                </c:pt>
                <c:pt idx="180">
                  <c:v>5.4062726336520317</c:v>
                </c:pt>
                <c:pt idx="181">
                  <c:v>5.4553199735976943</c:v>
                </c:pt>
                <c:pt idx="182">
                  <c:v>5.4357722101785022</c:v>
                </c:pt>
                <c:pt idx="183">
                  <c:v>5.5045421854871934</c:v>
                </c:pt>
                <c:pt idx="184">
                  <c:v>5.5099964940160673</c:v>
                </c:pt>
                <c:pt idx="185">
                  <c:v>5.4160684682851956</c:v>
                </c:pt>
                <c:pt idx="186">
                  <c:v>5.3495782692017491</c:v>
                </c:pt>
                <c:pt idx="187">
                  <c:v>5.4090108985648255</c:v>
                </c:pt>
                <c:pt idx="188">
                  <c:v>5.3779352202095065</c:v>
                </c:pt>
                <c:pt idx="189">
                  <c:v>5.244709851032292</c:v>
                </c:pt>
                <c:pt idx="190">
                  <c:v>5.3409630617252013</c:v>
                </c:pt>
                <c:pt idx="191">
                  <c:v>5.3008113255220479</c:v>
                </c:pt>
                <c:pt idx="192">
                  <c:v>5.3359764739202342</c:v>
                </c:pt>
                <c:pt idx="193">
                  <c:v>5.4049812220595683</c:v>
                </c:pt>
                <c:pt idx="194">
                  <c:v>5.4227465583730483</c:v>
                </c:pt>
                <c:pt idx="195">
                  <c:v>5.4368582626374895</c:v>
                </c:pt>
                <c:pt idx="196">
                  <c:v>5.4603028041786184</c:v>
                </c:pt>
                <c:pt idx="197">
                  <c:v>5.4116954888478563</c:v>
                </c:pt>
                <c:pt idx="198">
                  <c:v>5.3811669696685049</c:v>
                </c:pt>
                <c:pt idx="199">
                  <c:v>5.4548006178799735</c:v>
                </c:pt>
                <c:pt idx="200">
                  <c:v>5.4878944623149684</c:v>
                </c:pt>
                <c:pt idx="201">
                  <c:v>5.5055611446589214</c:v>
                </c:pt>
                <c:pt idx="202">
                  <c:v>5.5166886468569043</c:v>
                </c:pt>
                <c:pt idx="203">
                  <c:v>5.4616681794109168</c:v>
                </c:pt>
                <c:pt idx="204">
                  <c:v>5.5047845801152739</c:v>
                </c:pt>
                <c:pt idx="205">
                  <c:v>5.5220935747263722</c:v>
                </c:pt>
                <c:pt idx="206">
                  <c:v>5.5127934789738431</c:v>
                </c:pt>
                <c:pt idx="207">
                  <c:v>5.5864383988575517</c:v>
                </c:pt>
                <c:pt idx="208">
                  <c:v>5.5759491953568885</c:v>
                </c:pt>
                <c:pt idx="209">
                  <c:v>5.5486776527125192</c:v>
                </c:pt>
                <c:pt idx="210">
                  <c:v>5.5831371944276009</c:v>
                </c:pt>
                <c:pt idx="211">
                  <c:v>5.6131308995958307</c:v>
                </c:pt>
                <c:pt idx="212">
                  <c:v>5.6820024273040559</c:v>
                </c:pt>
                <c:pt idx="213">
                  <c:v>5.7201659478709255</c:v>
                </c:pt>
                <c:pt idx="214">
                  <c:v>5.7267998100638096</c:v>
                </c:pt>
                <c:pt idx="215">
                  <c:v>5.6970862864630156</c:v>
                </c:pt>
                <c:pt idx="216">
                  <c:v>5.7011250876553676</c:v>
                </c:pt>
                <c:pt idx="217">
                  <c:v>5.7253577874601724</c:v>
                </c:pt>
                <c:pt idx="218">
                  <c:v>5.7577930441877978</c:v>
                </c:pt>
                <c:pt idx="219">
                  <c:v>5.7819562890216725</c:v>
                </c:pt>
                <c:pt idx="220">
                  <c:v>5.7873864439671463</c:v>
                </c:pt>
                <c:pt idx="221">
                  <c:v>5.8020330695919498</c:v>
                </c:pt>
                <c:pt idx="222">
                  <c:v>5.7829201780232431</c:v>
                </c:pt>
                <c:pt idx="223">
                  <c:v>5.7674838912451065</c:v>
                </c:pt>
                <c:pt idx="224">
                  <c:v>5.77253886052842</c:v>
                </c:pt>
                <c:pt idx="225">
                  <c:v>5.8093996978305862</c:v>
                </c:pt>
                <c:pt idx="226">
                  <c:v>5.8217830790161518</c:v>
                </c:pt>
                <c:pt idx="227">
                  <c:v>5.8463118480788223</c:v>
                </c:pt>
                <c:pt idx="228">
                  <c:v>5.8442539627731049</c:v>
                </c:pt>
                <c:pt idx="229">
                  <c:v>5.9359519149859263</c:v>
                </c:pt>
                <c:pt idx="230">
                  <c:v>5.9735694572187192</c:v>
                </c:pt>
                <c:pt idx="231">
                  <c:v>5.9911180553771537</c:v>
                </c:pt>
                <c:pt idx="232">
                  <c:v>5.9837970505738136</c:v>
                </c:pt>
                <c:pt idx="233">
                  <c:v>5.9910331421128449</c:v>
                </c:pt>
                <c:pt idx="234">
                  <c:v>5.9900148270366937</c:v>
                </c:pt>
                <c:pt idx="235">
                  <c:v>6.0107496585680487</c:v>
                </c:pt>
                <c:pt idx="236">
                  <c:v>6.0254842032364309</c:v>
                </c:pt>
                <c:pt idx="237">
                  <c:v>6.0519844414508972</c:v>
                </c:pt>
                <c:pt idx="238">
                  <c:v>6.0581502608721083</c:v>
                </c:pt>
                <c:pt idx="239">
                  <c:v>6.1007722108869622</c:v>
                </c:pt>
                <c:pt idx="240">
                  <c:v>6.1131135111627488</c:v>
                </c:pt>
                <c:pt idx="241">
                  <c:v>6.1233815751887022</c:v>
                </c:pt>
                <c:pt idx="242">
                  <c:v>6.1418492977074912</c:v>
                </c:pt>
                <c:pt idx="243">
                  <c:v>6.1552655934684841</c:v>
                </c:pt>
                <c:pt idx="244">
                  <c:v>6.1860983404494307</c:v>
                </c:pt>
                <c:pt idx="245">
                  <c:v>6.2010124804290578</c:v>
                </c:pt>
                <c:pt idx="246">
                  <c:v>6.2098662179603581</c:v>
                </c:pt>
                <c:pt idx="247">
                  <c:v>6.2005362791136776</c:v>
                </c:pt>
                <c:pt idx="248">
                  <c:v>6.2223232407379703</c:v>
                </c:pt>
                <c:pt idx="249">
                  <c:v>6.2207485344495161</c:v>
                </c:pt>
                <c:pt idx="250">
                  <c:v>6.2297293735041226</c:v>
                </c:pt>
                <c:pt idx="251">
                  <c:v>6.2522669211512394</c:v>
                </c:pt>
                <c:pt idx="252">
                  <c:v>6.2578158043777643</c:v>
                </c:pt>
                <c:pt idx="253">
                  <c:v>6.2457404082178813</c:v>
                </c:pt>
                <c:pt idx="254">
                  <c:v>6.2543680682085379</c:v>
                </c:pt>
                <c:pt idx="255">
                  <c:v>6.2305571436445328</c:v>
                </c:pt>
                <c:pt idx="256">
                  <c:v>6.2196258758930201</c:v>
                </c:pt>
                <c:pt idx="257">
                  <c:v>6.2426047363461912</c:v>
                </c:pt>
                <c:pt idx="258">
                  <c:v>6.223520184982001</c:v>
                </c:pt>
                <c:pt idx="259">
                  <c:v>6.2409457608889829</c:v>
                </c:pt>
                <c:pt idx="260">
                  <c:v>6.2534939231879694</c:v>
                </c:pt>
                <c:pt idx="261">
                  <c:v>6.2770810245458053</c:v>
                </c:pt>
                <c:pt idx="262">
                  <c:v>6.2985345593699282</c:v>
                </c:pt>
                <c:pt idx="263">
                  <c:v>6.3194601505355275</c:v>
                </c:pt>
                <c:pt idx="264">
                  <c:v>6.2947454525553059</c:v>
                </c:pt>
                <c:pt idx="265">
                  <c:v>6.307656777399373</c:v>
                </c:pt>
                <c:pt idx="266">
                  <c:v>6.3171667409543497</c:v>
                </c:pt>
                <c:pt idx="267">
                  <c:v>6.2850804766695578</c:v>
                </c:pt>
                <c:pt idx="268">
                  <c:v>6.2975102327352372</c:v>
                </c:pt>
                <c:pt idx="269">
                  <c:v>6.322229224685838</c:v>
                </c:pt>
                <c:pt idx="270">
                  <c:v>6.3332504511168564</c:v>
                </c:pt>
                <c:pt idx="271">
                  <c:v>6.3355840093211491</c:v>
                </c:pt>
                <c:pt idx="272">
                  <c:v>6.3417206297437634</c:v>
                </c:pt>
                <c:pt idx="273">
                  <c:v>6.3515940778916091</c:v>
                </c:pt>
                <c:pt idx="274">
                  <c:v>6.3580452316447378</c:v>
                </c:pt>
                <c:pt idx="275">
                  <c:v>6.3584019532342495</c:v>
                </c:pt>
                <c:pt idx="276">
                  <c:v>6.3587510530263236</c:v>
                </c:pt>
                <c:pt idx="277">
                  <c:v>6.3710508091386897</c:v>
                </c:pt>
                <c:pt idx="278">
                  <c:v>6.3857599120325625</c:v>
                </c:pt>
                <c:pt idx="279">
                  <c:v>6.4050368332698948</c:v>
                </c:pt>
                <c:pt idx="280">
                  <c:v>6.4053567340633721</c:v>
                </c:pt>
                <c:pt idx="281">
                  <c:v>6.4137820406997781</c:v>
                </c:pt>
                <c:pt idx="282">
                  <c:v>6.4225073885166406</c:v>
                </c:pt>
                <c:pt idx="283">
                  <c:v>6.4161034684377061</c:v>
                </c:pt>
                <c:pt idx="284">
                  <c:v>6.4003176524704664</c:v>
                </c:pt>
                <c:pt idx="285">
                  <c:v>6.4186979926919463</c:v>
                </c:pt>
                <c:pt idx="286">
                  <c:v>6.4142097201498327</c:v>
                </c:pt>
                <c:pt idx="287">
                  <c:v>6.4027968836199323</c:v>
                </c:pt>
                <c:pt idx="288">
                  <c:v>6.3853968568367225</c:v>
                </c:pt>
                <c:pt idx="289">
                  <c:v>6.3948770846467884</c:v>
                </c:pt>
                <c:pt idx="290">
                  <c:v>6.3864775418326802</c:v>
                </c:pt>
                <c:pt idx="291">
                  <c:v>6.3749767862592233</c:v>
                </c:pt>
                <c:pt idx="292">
                  <c:v>6.4125358231455376</c:v>
                </c:pt>
                <c:pt idx="293">
                  <c:v>6.4228110795718996</c:v>
                </c:pt>
                <c:pt idx="294">
                  <c:v>6.4014297907994733</c:v>
                </c:pt>
                <c:pt idx="295">
                  <c:v>6.3976591480574996</c:v>
                </c:pt>
                <c:pt idx="296">
                  <c:v>6.4177205776836832</c:v>
                </c:pt>
                <c:pt idx="297">
                  <c:v>6.4297702100212906</c:v>
                </c:pt>
                <c:pt idx="298">
                  <c:v>6.4136812397450615</c:v>
                </c:pt>
                <c:pt idx="299">
                  <c:v>6.4096981528184216</c:v>
                </c:pt>
                <c:pt idx="300">
                  <c:v>6.4263892450915128</c:v>
                </c:pt>
                <c:pt idx="301">
                  <c:v>6.4458144156562813</c:v>
                </c:pt>
                <c:pt idx="302">
                  <c:v>6.3688249222417559</c:v>
                </c:pt>
                <c:pt idx="303">
                  <c:v>6.3792750506119322</c:v>
                </c:pt>
                <c:pt idx="304">
                  <c:v>6.3929329895562326</c:v>
                </c:pt>
                <c:pt idx="305">
                  <c:v>6.3984393624759939</c:v>
                </c:pt>
                <c:pt idx="306">
                  <c:v>6.4018210788505892</c:v>
                </c:pt>
                <c:pt idx="307">
                  <c:v>6.4170074565524482</c:v>
                </c:pt>
                <c:pt idx="308">
                  <c:v>6.4214227315980699</c:v>
                </c:pt>
                <c:pt idx="309">
                  <c:v>6.4340929500051658</c:v>
                </c:pt>
                <c:pt idx="310">
                  <c:v>6.458576417680284</c:v>
                </c:pt>
                <c:pt idx="311">
                  <c:v>6.4775888303420404</c:v>
                </c:pt>
                <c:pt idx="312">
                  <c:v>6.4959346041019606</c:v>
                </c:pt>
                <c:pt idx="313">
                  <c:v>6.5065742039152719</c:v>
                </c:pt>
                <c:pt idx="314">
                  <c:v>6.5162604349544129</c:v>
                </c:pt>
                <c:pt idx="315">
                  <c:v>6.5151301546005458</c:v>
                </c:pt>
                <c:pt idx="316">
                  <c:v>6.5281704059053203</c:v>
                </c:pt>
                <c:pt idx="317">
                  <c:v>6.5345369684419063</c:v>
                </c:pt>
                <c:pt idx="318">
                  <c:v>6.5441072622807406</c:v>
                </c:pt>
                <c:pt idx="319">
                  <c:v>6.5551047645254101</c:v>
                </c:pt>
                <c:pt idx="320">
                  <c:v>6.5696238592298561</c:v>
                </c:pt>
                <c:pt idx="321">
                  <c:v>6.5868485846722225</c:v>
                </c:pt>
                <c:pt idx="322">
                  <c:v>6.6033524598366533</c:v>
                </c:pt>
                <c:pt idx="323">
                  <c:v>6.6163544948050435</c:v>
                </c:pt>
                <c:pt idx="324">
                  <c:v>6.6271595198273081</c:v>
                </c:pt>
                <c:pt idx="325">
                  <c:v>6.6404715794572855</c:v>
                </c:pt>
                <c:pt idx="326">
                  <c:v>6.6507669101951938</c:v>
                </c:pt>
                <c:pt idx="327">
                  <c:v>6.6624659398510699</c:v>
                </c:pt>
                <c:pt idx="328">
                  <c:v>6.6753395851050223</c:v>
                </c:pt>
                <c:pt idx="329">
                  <c:v>6.686117021367588</c:v>
                </c:pt>
                <c:pt idx="330">
                  <c:v>6.698271855979554</c:v>
                </c:pt>
                <c:pt idx="331">
                  <c:v>6.7089085573628582</c:v>
                </c:pt>
                <c:pt idx="332">
                  <c:v>6.7195498747642857</c:v>
                </c:pt>
                <c:pt idx="333">
                  <c:v>6.731147674068394</c:v>
                </c:pt>
                <c:pt idx="334">
                  <c:v>6.741929941047653</c:v>
                </c:pt>
                <c:pt idx="335">
                  <c:v>6.7545207210026659</c:v>
                </c:pt>
                <c:pt idx="336">
                  <c:v>6.7693099064441542</c:v>
                </c:pt>
                <c:pt idx="337">
                  <c:v>6.7821721726765816</c:v>
                </c:pt>
                <c:pt idx="338">
                  <c:v>6.7971944133605966</c:v>
                </c:pt>
                <c:pt idx="339">
                  <c:v>6.8091861844473023</c:v>
                </c:pt>
                <c:pt idx="340">
                  <c:v>6.8239814887965933</c:v>
                </c:pt>
                <c:pt idx="341">
                  <c:v>6.8373974625098199</c:v>
                </c:pt>
                <c:pt idx="342">
                  <c:v>6.8507010415483016</c:v>
                </c:pt>
                <c:pt idx="343">
                  <c:v>6.8654729437590101</c:v>
                </c:pt>
                <c:pt idx="344">
                  <c:v>6.8808241025743122</c:v>
                </c:pt>
                <c:pt idx="345">
                  <c:v>6.8948760133011877</c:v>
                </c:pt>
                <c:pt idx="346">
                  <c:v>6.9110390545665146</c:v>
                </c:pt>
                <c:pt idx="347">
                  <c:v>6.9248260273207851</c:v>
                </c:pt>
                <c:pt idx="348">
                  <c:v>6.9397822482101468</c:v>
                </c:pt>
                <c:pt idx="349">
                  <c:v>6.9546435723540689</c:v>
                </c:pt>
                <c:pt idx="350">
                  <c:v>6.9695266883976981</c:v>
                </c:pt>
                <c:pt idx="351">
                  <c:v>6.9838921663117226</c:v>
                </c:pt>
                <c:pt idx="352">
                  <c:v>6.9986089983522959</c:v>
                </c:pt>
                <c:pt idx="353">
                  <c:v>7.0130026017723335</c:v>
                </c:pt>
                <c:pt idx="354">
                  <c:v>7.0266842649029826</c:v>
                </c:pt>
                <c:pt idx="355">
                  <c:v>7.0408943010891623</c:v>
                </c:pt>
                <c:pt idx="356">
                  <c:v>7.0552914470347394</c:v>
                </c:pt>
                <c:pt idx="357">
                  <c:v>7.0693847945757948</c:v>
                </c:pt>
                <c:pt idx="358">
                  <c:v>7.0840097356501541</c:v>
                </c:pt>
                <c:pt idx="359">
                  <c:v>7.0977671873580395</c:v>
                </c:pt>
                <c:pt idx="360">
                  <c:v>7.1116381072332757</c:v>
                </c:pt>
                <c:pt idx="361">
                  <c:v>7.126448655177442</c:v>
                </c:pt>
                <c:pt idx="362">
                  <c:v>7.1411120272867556</c:v>
                </c:pt>
                <c:pt idx="363">
                  <c:v>7.1562916419852796</c:v>
                </c:pt>
                <c:pt idx="364">
                  <c:v>7.1723467972447441</c:v>
                </c:pt>
                <c:pt idx="365">
                  <c:v>7.1899698957893055</c:v>
                </c:pt>
                <c:pt idx="366">
                  <c:v>7.2076276681447116</c:v>
                </c:pt>
                <c:pt idx="367">
                  <c:v>7.2246386612112801</c:v>
                </c:pt>
                <c:pt idx="368">
                  <c:v>7.241622280216653</c:v>
                </c:pt>
                <c:pt idx="369">
                  <c:v>7.2595992019207189</c:v>
                </c:pt>
                <c:pt idx="370">
                  <c:v>7.2769801205357254</c:v>
                </c:pt>
                <c:pt idx="371">
                  <c:v>7.29498538244433</c:v>
                </c:pt>
                <c:pt idx="372">
                  <c:v>7.3130476468097561</c:v>
                </c:pt>
                <c:pt idx="373">
                  <c:v>7.3311430820963697</c:v>
                </c:pt>
                <c:pt idx="374">
                  <c:v>7.3492595578378728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00-408D-8404-07586C0218A4}"/>
            </c:ext>
          </c:extLst>
        </c:ser>
        <c:ser>
          <c:idx val="4"/>
          <c:order val="5"/>
          <c:tx>
            <c:strRef>
              <c:f>LTN!$L$2</c:f>
              <c:strCache>
                <c:ptCount val="1"/>
                <c:pt idx="0">
                  <c:v>07/22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LTN!$B$3:$B$988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  <c:pt idx="252">
                  <c:v>44201</c:v>
                </c:pt>
                <c:pt idx="253">
                  <c:v>44202</c:v>
                </c:pt>
                <c:pt idx="254">
                  <c:v>44203</c:v>
                </c:pt>
                <c:pt idx="255">
                  <c:v>44204</c:v>
                </c:pt>
                <c:pt idx="256">
                  <c:v>44207</c:v>
                </c:pt>
                <c:pt idx="257">
                  <c:v>44208</c:v>
                </c:pt>
                <c:pt idx="258">
                  <c:v>44209</c:v>
                </c:pt>
                <c:pt idx="259">
                  <c:v>44210</c:v>
                </c:pt>
                <c:pt idx="260">
                  <c:v>44211</c:v>
                </c:pt>
                <c:pt idx="261">
                  <c:v>44214</c:v>
                </c:pt>
                <c:pt idx="262">
                  <c:v>44215</c:v>
                </c:pt>
                <c:pt idx="263">
                  <c:v>44216</c:v>
                </c:pt>
                <c:pt idx="264">
                  <c:v>44217</c:v>
                </c:pt>
                <c:pt idx="265">
                  <c:v>44218</c:v>
                </c:pt>
                <c:pt idx="266">
                  <c:v>44221</c:v>
                </c:pt>
                <c:pt idx="267">
                  <c:v>44222</c:v>
                </c:pt>
                <c:pt idx="268">
                  <c:v>44223</c:v>
                </c:pt>
                <c:pt idx="269">
                  <c:v>44224</c:v>
                </c:pt>
                <c:pt idx="270">
                  <c:v>44225</c:v>
                </c:pt>
                <c:pt idx="271">
                  <c:v>44228</c:v>
                </c:pt>
                <c:pt idx="272">
                  <c:v>44229</c:v>
                </c:pt>
                <c:pt idx="273">
                  <c:v>44230</c:v>
                </c:pt>
                <c:pt idx="274">
                  <c:v>44231</c:v>
                </c:pt>
                <c:pt idx="275">
                  <c:v>44232</c:v>
                </c:pt>
                <c:pt idx="276">
                  <c:v>44235</c:v>
                </c:pt>
                <c:pt idx="277">
                  <c:v>44236</c:v>
                </c:pt>
                <c:pt idx="278">
                  <c:v>44237</c:v>
                </c:pt>
                <c:pt idx="279">
                  <c:v>44238</c:v>
                </c:pt>
                <c:pt idx="280">
                  <c:v>44239</c:v>
                </c:pt>
                <c:pt idx="281">
                  <c:v>44244</c:v>
                </c:pt>
                <c:pt idx="282">
                  <c:v>44245</c:v>
                </c:pt>
                <c:pt idx="283">
                  <c:v>44246</c:v>
                </c:pt>
                <c:pt idx="284">
                  <c:v>44249</c:v>
                </c:pt>
                <c:pt idx="285">
                  <c:v>44250</c:v>
                </c:pt>
                <c:pt idx="286">
                  <c:v>44251</c:v>
                </c:pt>
                <c:pt idx="287">
                  <c:v>44252</c:v>
                </c:pt>
                <c:pt idx="288">
                  <c:v>44253</c:v>
                </c:pt>
                <c:pt idx="289">
                  <c:v>44256</c:v>
                </c:pt>
                <c:pt idx="290">
                  <c:v>44257</c:v>
                </c:pt>
                <c:pt idx="291">
                  <c:v>44258</c:v>
                </c:pt>
                <c:pt idx="292">
                  <c:v>44259</c:v>
                </c:pt>
                <c:pt idx="293">
                  <c:v>44260</c:v>
                </c:pt>
                <c:pt idx="294">
                  <c:v>44263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44277</c:v>
                </c:pt>
                <c:pt idx="305">
                  <c:v>44278</c:v>
                </c:pt>
                <c:pt idx="306">
                  <c:v>44279</c:v>
                </c:pt>
                <c:pt idx="307">
                  <c:v>44280</c:v>
                </c:pt>
                <c:pt idx="308">
                  <c:v>44281</c:v>
                </c:pt>
                <c:pt idx="309">
                  <c:v>44284</c:v>
                </c:pt>
                <c:pt idx="310">
                  <c:v>44285</c:v>
                </c:pt>
                <c:pt idx="311">
                  <c:v>44286</c:v>
                </c:pt>
                <c:pt idx="312">
                  <c:v>44287</c:v>
                </c:pt>
                <c:pt idx="313">
                  <c:v>44291</c:v>
                </c:pt>
                <c:pt idx="314">
                  <c:v>44292</c:v>
                </c:pt>
                <c:pt idx="315">
                  <c:v>44293</c:v>
                </c:pt>
                <c:pt idx="316">
                  <c:v>44294</c:v>
                </c:pt>
                <c:pt idx="317">
                  <c:v>44295</c:v>
                </c:pt>
                <c:pt idx="318">
                  <c:v>44298</c:v>
                </c:pt>
                <c:pt idx="319">
                  <c:v>44299</c:v>
                </c:pt>
                <c:pt idx="320">
                  <c:v>44300</c:v>
                </c:pt>
                <c:pt idx="321">
                  <c:v>44301</c:v>
                </c:pt>
                <c:pt idx="322">
                  <c:v>44302</c:v>
                </c:pt>
                <c:pt idx="323">
                  <c:v>44305</c:v>
                </c:pt>
                <c:pt idx="324">
                  <c:v>44306</c:v>
                </c:pt>
                <c:pt idx="325">
                  <c:v>44308</c:v>
                </c:pt>
                <c:pt idx="326">
                  <c:v>44309</c:v>
                </c:pt>
                <c:pt idx="327">
                  <c:v>44312</c:v>
                </c:pt>
                <c:pt idx="328">
                  <c:v>44313</c:v>
                </c:pt>
                <c:pt idx="329">
                  <c:v>44314</c:v>
                </c:pt>
                <c:pt idx="330">
                  <c:v>44315</c:v>
                </c:pt>
                <c:pt idx="331">
                  <c:v>44316</c:v>
                </c:pt>
                <c:pt idx="332">
                  <c:v>44319</c:v>
                </c:pt>
                <c:pt idx="333">
                  <c:v>44320</c:v>
                </c:pt>
                <c:pt idx="334">
                  <c:v>44321</c:v>
                </c:pt>
                <c:pt idx="335">
                  <c:v>44322</c:v>
                </c:pt>
                <c:pt idx="336">
                  <c:v>44323</c:v>
                </c:pt>
                <c:pt idx="337">
                  <c:v>44326</c:v>
                </c:pt>
                <c:pt idx="338">
                  <c:v>44327</c:v>
                </c:pt>
                <c:pt idx="339">
                  <c:v>44328</c:v>
                </c:pt>
                <c:pt idx="340">
                  <c:v>44329</c:v>
                </c:pt>
                <c:pt idx="341">
                  <c:v>44330</c:v>
                </c:pt>
                <c:pt idx="342">
                  <c:v>44333</c:v>
                </c:pt>
                <c:pt idx="343">
                  <c:v>44334</c:v>
                </c:pt>
                <c:pt idx="344">
                  <c:v>44335</c:v>
                </c:pt>
                <c:pt idx="345">
                  <c:v>44336</c:v>
                </c:pt>
                <c:pt idx="346">
                  <c:v>44337</c:v>
                </c:pt>
                <c:pt idx="347">
                  <c:v>44340</c:v>
                </c:pt>
                <c:pt idx="348">
                  <c:v>44341</c:v>
                </c:pt>
                <c:pt idx="349">
                  <c:v>44342</c:v>
                </c:pt>
                <c:pt idx="350">
                  <c:v>44343</c:v>
                </c:pt>
                <c:pt idx="351">
                  <c:v>44344</c:v>
                </c:pt>
                <c:pt idx="352">
                  <c:v>44347</c:v>
                </c:pt>
                <c:pt idx="353">
                  <c:v>44348</c:v>
                </c:pt>
                <c:pt idx="354">
                  <c:v>44349</c:v>
                </c:pt>
                <c:pt idx="355">
                  <c:v>44351</c:v>
                </c:pt>
                <c:pt idx="356">
                  <c:v>44354</c:v>
                </c:pt>
                <c:pt idx="357">
                  <c:v>44355</c:v>
                </c:pt>
                <c:pt idx="358">
                  <c:v>44356</c:v>
                </c:pt>
                <c:pt idx="359">
                  <c:v>44357</c:v>
                </c:pt>
                <c:pt idx="360">
                  <c:v>44358</c:v>
                </c:pt>
                <c:pt idx="361">
                  <c:v>44361</c:v>
                </c:pt>
                <c:pt idx="362">
                  <c:v>44362</c:v>
                </c:pt>
                <c:pt idx="363">
                  <c:v>44363</c:v>
                </c:pt>
                <c:pt idx="364">
                  <c:v>44364</c:v>
                </c:pt>
                <c:pt idx="365">
                  <c:v>44365</c:v>
                </c:pt>
                <c:pt idx="366">
                  <c:v>44368</c:v>
                </c:pt>
                <c:pt idx="367">
                  <c:v>44369</c:v>
                </c:pt>
                <c:pt idx="368">
                  <c:v>44370</c:v>
                </c:pt>
                <c:pt idx="369">
                  <c:v>44371</c:v>
                </c:pt>
                <c:pt idx="370">
                  <c:v>44372</c:v>
                </c:pt>
                <c:pt idx="371">
                  <c:v>44375</c:v>
                </c:pt>
                <c:pt idx="372">
                  <c:v>44376</c:v>
                </c:pt>
                <c:pt idx="373">
                  <c:v>44377</c:v>
                </c:pt>
                <c:pt idx="374">
                  <c:v>44378</c:v>
                </c:pt>
                <c:pt idx="375">
                  <c:v>44379</c:v>
                </c:pt>
                <c:pt idx="376">
                  <c:v>44382</c:v>
                </c:pt>
                <c:pt idx="377">
                  <c:v>44383</c:v>
                </c:pt>
                <c:pt idx="378">
                  <c:v>44384</c:v>
                </c:pt>
                <c:pt idx="379">
                  <c:v>44385</c:v>
                </c:pt>
                <c:pt idx="380">
                  <c:v>44386</c:v>
                </c:pt>
                <c:pt idx="381">
                  <c:v>44389</c:v>
                </c:pt>
                <c:pt idx="382">
                  <c:v>44390</c:v>
                </c:pt>
                <c:pt idx="383">
                  <c:v>44391</c:v>
                </c:pt>
                <c:pt idx="384">
                  <c:v>44392</c:v>
                </c:pt>
                <c:pt idx="385">
                  <c:v>44393</c:v>
                </c:pt>
                <c:pt idx="386">
                  <c:v>44396</c:v>
                </c:pt>
                <c:pt idx="387">
                  <c:v>44397</c:v>
                </c:pt>
                <c:pt idx="388">
                  <c:v>44398</c:v>
                </c:pt>
                <c:pt idx="389">
                  <c:v>44399</c:v>
                </c:pt>
                <c:pt idx="390">
                  <c:v>44400</c:v>
                </c:pt>
                <c:pt idx="391">
                  <c:v>44403</c:v>
                </c:pt>
                <c:pt idx="392">
                  <c:v>44404</c:v>
                </c:pt>
                <c:pt idx="393">
                  <c:v>44405</c:v>
                </c:pt>
                <c:pt idx="394">
                  <c:v>44406</c:v>
                </c:pt>
                <c:pt idx="395">
                  <c:v>44407</c:v>
                </c:pt>
                <c:pt idx="396">
                  <c:v>44410</c:v>
                </c:pt>
                <c:pt idx="397">
                  <c:v>44411</c:v>
                </c:pt>
                <c:pt idx="398">
                  <c:v>44412</c:v>
                </c:pt>
                <c:pt idx="399">
                  <c:v>44413</c:v>
                </c:pt>
                <c:pt idx="400">
                  <c:v>44414</c:v>
                </c:pt>
                <c:pt idx="401">
                  <c:v>44417</c:v>
                </c:pt>
                <c:pt idx="402">
                  <c:v>44418</c:v>
                </c:pt>
                <c:pt idx="403">
                  <c:v>44419</c:v>
                </c:pt>
                <c:pt idx="404">
                  <c:v>44420</c:v>
                </c:pt>
                <c:pt idx="405">
                  <c:v>44421</c:v>
                </c:pt>
                <c:pt idx="406">
                  <c:v>44424</c:v>
                </c:pt>
                <c:pt idx="407">
                  <c:v>44425</c:v>
                </c:pt>
                <c:pt idx="408">
                  <c:v>44426</c:v>
                </c:pt>
                <c:pt idx="409">
                  <c:v>44427</c:v>
                </c:pt>
                <c:pt idx="410">
                  <c:v>44428</c:v>
                </c:pt>
                <c:pt idx="411">
                  <c:v>44431</c:v>
                </c:pt>
                <c:pt idx="412">
                  <c:v>44432</c:v>
                </c:pt>
                <c:pt idx="413">
                  <c:v>44433</c:v>
                </c:pt>
                <c:pt idx="414">
                  <c:v>44434</c:v>
                </c:pt>
                <c:pt idx="415">
                  <c:v>44435</c:v>
                </c:pt>
                <c:pt idx="416">
                  <c:v>44438</c:v>
                </c:pt>
                <c:pt idx="417">
                  <c:v>44439</c:v>
                </c:pt>
                <c:pt idx="418">
                  <c:v>44440</c:v>
                </c:pt>
                <c:pt idx="419">
                  <c:v>44441</c:v>
                </c:pt>
                <c:pt idx="420">
                  <c:v>44442</c:v>
                </c:pt>
                <c:pt idx="421">
                  <c:v>44445</c:v>
                </c:pt>
                <c:pt idx="422">
                  <c:v>44447</c:v>
                </c:pt>
                <c:pt idx="423">
                  <c:v>44448</c:v>
                </c:pt>
                <c:pt idx="424">
                  <c:v>44449</c:v>
                </c:pt>
                <c:pt idx="425">
                  <c:v>44452</c:v>
                </c:pt>
                <c:pt idx="426">
                  <c:v>44453</c:v>
                </c:pt>
                <c:pt idx="427">
                  <c:v>44454</c:v>
                </c:pt>
                <c:pt idx="428">
                  <c:v>44455</c:v>
                </c:pt>
                <c:pt idx="429">
                  <c:v>44456</c:v>
                </c:pt>
                <c:pt idx="430">
                  <c:v>44459</c:v>
                </c:pt>
                <c:pt idx="431">
                  <c:v>44460</c:v>
                </c:pt>
                <c:pt idx="432">
                  <c:v>44461</c:v>
                </c:pt>
                <c:pt idx="433">
                  <c:v>44462</c:v>
                </c:pt>
                <c:pt idx="434">
                  <c:v>44463</c:v>
                </c:pt>
                <c:pt idx="435">
                  <c:v>44466</c:v>
                </c:pt>
                <c:pt idx="436">
                  <c:v>44467</c:v>
                </c:pt>
                <c:pt idx="437">
                  <c:v>44468</c:v>
                </c:pt>
                <c:pt idx="438">
                  <c:v>44469</c:v>
                </c:pt>
                <c:pt idx="439">
                  <c:v>44470</c:v>
                </c:pt>
                <c:pt idx="440">
                  <c:v>44473</c:v>
                </c:pt>
                <c:pt idx="441">
                  <c:v>44474</c:v>
                </c:pt>
                <c:pt idx="442">
                  <c:v>44475</c:v>
                </c:pt>
                <c:pt idx="443">
                  <c:v>44476</c:v>
                </c:pt>
                <c:pt idx="444">
                  <c:v>44477</c:v>
                </c:pt>
                <c:pt idx="445">
                  <c:v>44480</c:v>
                </c:pt>
                <c:pt idx="446">
                  <c:v>44482</c:v>
                </c:pt>
                <c:pt idx="447">
                  <c:v>44483</c:v>
                </c:pt>
                <c:pt idx="448">
                  <c:v>44484</c:v>
                </c:pt>
                <c:pt idx="449">
                  <c:v>44487</c:v>
                </c:pt>
                <c:pt idx="450">
                  <c:v>44488</c:v>
                </c:pt>
                <c:pt idx="451">
                  <c:v>44489</c:v>
                </c:pt>
                <c:pt idx="452">
                  <c:v>44490</c:v>
                </c:pt>
                <c:pt idx="453">
                  <c:v>44491</c:v>
                </c:pt>
                <c:pt idx="454">
                  <c:v>44494</c:v>
                </c:pt>
                <c:pt idx="455">
                  <c:v>44495</c:v>
                </c:pt>
                <c:pt idx="456">
                  <c:v>44496</c:v>
                </c:pt>
                <c:pt idx="457">
                  <c:v>44497</c:v>
                </c:pt>
                <c:pt idx="458">
                  <c:v>44498</c:v>
                </c:pt>
                <c:pt idx="459">
                  <c:v>44501</c:v>
                </c:pt>
                <c:pt idx="460">
                  <c:v>44503</c:v>
                </c:pt>
                <c:pt idx="461">
                  <c:v>44504</c:v>
                </c:pt>
                <c:pt idx="462">
                  <c:v>44505</c:v>
                </c:pt>
                <c:pt idx="463">
                  <c:v>44508</c:v>
                </c:pt>
                <c:pt idx="464">
                  <c:v>44509</c:v>
                </c:pt>
                <c:pt idx="465">
                  <c:v>44510</c:v>
                </c:pt>
                <c:pt idx="466">
                  <c:v>44511</c:v>
                </c:pt>
                <c:pt idx="467">
                  <c:v>44512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44529</c:v>
                </c:pt>
                <c:pt idx="478">
                  <c:v>44530</c:v>
                </c:pt>
                <c:pt idx="479">
                  <c:v>44531</c:v>
                </c:pt>
                <c:pt idx="480">
                  <c:v>44532</c:v>
                </c:pt>
                <c:pt idx="481">
                  <c:v>44533</c:v>
                </c:pt>
                <c:pt idx="482">
                  <c:v>44536</c:v>
                </c:pt>
                <c:pt idx="483">
                  <c:v>44537</c:v>
                </c:pt>
                <c:pt idx="484">
                  <c:v>44538</c:v>
                </c:pt>
                <c:pt idx="485">
                  <c:v>44539</c:v>
                </c:pt>
                <c:pt idx="486">
                  <c:v>44540</c:v>
                </c:pt>
                <c:pt idx="487">
                  <c:v>44543</c:v>
                </c:pt>
                <c:pt idx="488">
                  <c:v>44544</c:v>
                </c:pt>
                <c:pt idx="489">
                  <c:v>44545</c:v>
                </c:pt>
                <c:pt idx="490">
                  <c:v>44546</c:v>
                </c:pt>
                <c:pt idx="491">
                  <c:v>44547</c:v>
                </c:pt>
                <c:pt idx="492">
                  <c:v>44550</c:v>
                </c:pt>
                <c:pt idx="493">
                  <c:v>44551</c:v>
                </c:pt>
                <c:pt idx="494">
                  <c:v>44552</c:v>
                </c:pt>
                <c:pt idx="495">
                  <c:v>44553</c:v>
                </c:pt>
                <c:pt idx="496">
                  <c:v>44554</c:v>
                </c:pt>
                <c:pt idx="497">
                  <c:v>44557</c:v>
                </c:pt>
                <c:pt idx="498">
                  <c:v>44558</c:v>
                </c:pt>
                <c:pt idx="499">
                  <c:v>44559</c:v>
                </c:pt>
                <c:pt idx="500">
                  <c:v>44560</c:v>
                </c:pt>
                <c:pt idx="501">
                  <c:v>44561</c:v>
                </c:pt>
              </c:numCache>
            </c:numRef>
          </c:cat>
          <c:val>
            <c:numRef>
              <c:f>LTN!$L$3:$L$988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-2.3223381393000508E-2</c:v>
                </c:pt>
                <c:pt idx="2">
                  <c:v>-7.3477683279554729E-2</c:v>
                </c:pt>
                <c:pt idx="3">
                  <c:v>7.6929602024455868E-2</c:v>
                </c:pt>
                <c:pt idx="4">
                  <c:v>0.26005681873348951</c:v>
                </c:pt>
                <c:pt idx="5">
                  <c:v>0.37526866617600962</c:v>
                </c:pt>
                <c:pt idx="6">
                  <c:v>0.37267732582233482</c:v>
                </c:pt>
                <c:pt idx="7">
                  <c:v>0.2946872661842681</c:v>
                </c:pt>
                <c:pt idx="8">
                  <c:v>0.45226904922943678</c:v>
                </c:pt>
                <c:pt idx="9">
                  <c:v>0.7304682234705151</c:v>
                </c:pt>
                <c:pt idx="10">
                  <c:v>0.51770079337543073</c:v>
                </c:pt>
                <c:pt idx="11">
                  <c:v>0.58530479472282959</c:v>
                </c:pt>
                <c:pt idx="12">
                  <c:v>0.58302596576207399</c:v>
                </c:pt>
                <c:pt idx="13">
                  <c:v>0.76465191570278535</c:v>
                </c:pt>
                <c:pt idx="14">
                  <c:v>0.92709151854519778</c:v>
                </c:pt>
                <c:pt idx="15">
                  <c:v>0.85474473086610825</c:v>
                </c:pt>
                <c:pt idx="16">
                  <c:v>0.89866212957909752</c:v>
                </c:pt>
                <c:pt idx="17">
                  <c:v>1.0584573348829451</c:v>
                </c:pt>
                <c:pt idx="18">
                  <c:v>1.0557918974262392</c:v>
                </c:pt>
                <c:pt idx="19">
                  <c:v>1.0966905252744574</c:v>
                </c:pt>
                <c:pt idx="20">
                  <c:v>1.0421565439502345</c:v>
                </c:pt>
                <c:pt idx="21">
                  <c:v>1.0137121754771661</c:v>
                </c:pt>
                <c:pt idx="22">
                  <c:v>1.1702289270134836</c:v>
                </c:pt>
                <c:pt idx="23">
                  <c:v>1.2254891285559788</c:v>
                </c:pt>
                <c:pt idx="24">
                  <c:v>1.2940084806902119</c:v>
                </c:pt>
                <c:pt idx="25">
                  <c:v>1.0164554835005335</c:v>
                </c:pt>
                <c:pt idx="26">
                  <c:v>1.0829833616430529</c:v>
                </c:pt>
                <c:pt idx="27">
                  <c:v>1.1950938794115684</c:v>
                </c:pt>
                <c:pt idx="28">
                  <c:v>1.3984943150775919</c:v>
                </c:pt>
                <c:pt idx="29">
                  <c:v>1.5537587340945347</c:v>
                </c:pt>
                <c:pt idx="30">
                  <c:v>1.4807792623550364</c:v>
                </c:pt>
                <c:pt idx="31">
                  <c:v>1.8016015373008232</c:v>
                </c:pt>
                <c:pt idx="32">
                  <c:v>1.8333692980622596</c:v>
                </c:pt>
                <c:pt idx="33">
                  <c:v>1.8270056376014754</c:v>
                </c:pt>
                <c:pt idx="34">
                  <c:v>2.0028746542862574</c:v>
                </c:pt>
                <c:pt idx="35">
                  <c:v>1.9961277014035606</c:v>
                </c:pt>
                <c:pt idx="36">
                  <c:v>1.9258296757541427</c:v>
                </c:pt>
                <c:pt idx="37">
                  <c:v>1.7443061810670013</c:v>
                </c:pt>
                <c:pt idx="38">
                  <c:v>1.9988753546273719</c:v>
                </c:pt>
                <c:pt idx="39">
                  <c:v>2.1536916462572497</c:v>
                </c:pt>
                <c:pt idx="40">
                  <c:v>2.7455876527294976</c:v>
                </c:pt>
                <c:pt idx="41">
                  <c:v>2.9945996579089806</c:v>
                </c:pt>
                <c:pt idx="42">
                  <c:v>3.1324658941754624</c:v>
                </c:pt>
                <c:pt idx="43">
                  <c:v>2.6503099842586142</c:v>
                </c:pt>
                <c:pt idx="44">
                  <c:v>2.6693122320731177</c:v>
                </c:pt>
                <c:pt idx="45">
                  <c:v>2.1085921243169992</c:v>
                </c:pt>
                <c:pt idx="46">
                  <c:v>2.3809289370166464</c:v>
                </c:pt>
                <c:pt idx="47">
                  <c:v>1.1091651384834478</c:v>
                </c:pt>
                <c:pt idx="48">
                  <c:v>-1.6224139309176988</c:v>
                </c:pt>
                <c:pt idx="49">
                  <c:v>0.43314742274886964</c:v>
                </c:pt>
                <c:pt idx="50">
                  <c:v>1.176055497824513</c:v>
                </c:pt>
                <c:pt idx="51">
                  <c:v>2.4339789180271243</c:v>
                </c:pt>
                <c:pt idx="52">
                  <c:v>-0.79366447631327164</c:v>
                </c:pt>
                <c:pt idx="53">
                  <c:v>-0.95879558781531982</c:v>
                </c:pt>
                <c:pt idx="54">
                  <c:v>-0.61488772007092241</c:v>
                </c:pt>
                <c:pt idx="55">
                  <c:v>-0.8897110165756339</c:v>
                </c:pt>
                <c:pt idx="56">
                  <c:v>0.3932042816182646</c:v>
                </c:pt>
                <c:pt idx="57">
                  <c:v>1.7769833465514084</c:v>
                </c:pt>
                <c:pt idx="58">
                  <c:v>2.1933477754609187</c:v>
                </c:pt>
                <c:pt idx="59">
                  <c:v>2.2993879338015333</c:v>
                </c:pt>
                <c:pt idx="60">
                  <c:v>2.9140310648239298</c:v>
                </c:pt>
                <c:pt idx="61">
                  <c:v>3.0989770909789716</c:v>
                </c:pt>
                <c:pt idx="62">
                  <c:v>2.7922509894555692</c:v>
                </c:pt>
                <c:pt idx="63">
                  <c:v>3.0488215852297884</c:v>
                </c:pt>
                <c:pt idx="64">
                  <c:v>2.8555853739348214</c:v>
                </c:pt>
                <c:pt idx="65">
                  <c:v>2.9287173850808923</c:v>
                </c:pt>
                <c:pt idx="66">
                  <c:v>3.1538765265336277</c:v>
                </c:pt>
                <c:pt idx="67">
                  <c:v>3.3651724201795519</c:v>
                </c:pt>
                <c:pt idx="68">
                  <c:v>3.7727200942585082</c:v>
                </c:pt>
                <c:pt idx="69">
                  <c:v>4.0399791971468035</c:v>
                </c:pt>
                <c:pt idx="70">
                  <c:v>4.2536775292725926</c:v>
                </c:pt>
                <c:pt idx="71">
                  <c:v>4.2958967550267957</c:v>
                </c:pt>
                <c:pt idx="72">
                  <c:v>4.4560721653732482</c:v>
                </c:pt>
                <c:pt idx="73">
                  <c:v>4.5200112188044983</c:v>
                </c:pt>
                <c:pt idx="74">
                  <c:v>5.0164337940891812</c:v>
                </c:pt>
                <c:pt idx="75">
                  <c:v>5.4986864418905768</c:v>
                </c:pt>
                <c:pt idx="76">
                  <c:v>4.9908508544843189</c:v>
                </c:pt>
                <c:pt idx="77">
                  <c:v>3.1741114391179659</c:v>
                </c:pt>
                <c:pt idx="78">
                  <c:v>2.8899115430041755</c:v>
                </c:pt>
                <c:pt idx="79">
                  <c:v>4.1741073031732023</c:v>
                </c:pt>
                <c:pt idx="80">
                  <c:v>4.3856730566388613</c:v>
                </c:pt>
                <c:pt idx="81">
                  <c:v>4.5148971465259535</c:v>
                </c:pt>
                <c:pt idx="82">
                  <c:v>4.3160008542069583</c:v>
                </c:pt>
                <c:pt idx="83">
                  <c:v>4.6575220634101244</c:v>
                </c:pt>
                <c:pt idx="84">
                  <c:v>4.771887397189345</c:v>
                </c:pt>
                <c:pt idx="85">
                  <c:v>5.0530168374220752</c:v>
                </c:pt>
                <c:pt idx="86">
                  <c:v>5.3763862002849994</c:v>
                </c:pt>
                <c:pt idx="87">
                  <c:v>5.3472113807405908</c:v>
                </c:pt>
                <c:pt idx="88">
                  <c:v>4.7858258855730362</c:v>
                </c:pt>
                <c:pt idx="89">
                  <c:v>4.4851903829640438</c:v>
                </c:pt>
                <c:pt idx="90">
                  <c:v>4.4871895182302834</c:v>
                </c:pt>
                <c:pt idx="91">
                  <c:v>4.8016178306592661</c:v>
                </c:pt>
                <c:pt idx="92">
                  <c:v>5.0753999942577677</c:v>
                </c:pt>
                <c:pt idx="93">
                  <c:v>5.1954895579418681</c:v>
                </c:pt>
                <c:pt idx="94">
                  <c:v>5.1029275254280693</c:v>
                </c:pt>
                <c:pt idx="95">
                  <c:v>5.2593377052050583</c:v>
                </c:pt>
                <c:pt idx="96">
                  <c:v>5.0810229123829043</c:v>
                </c:pt>
                <c:pt idx="97">
                  <c:v>5.6137909171422251</c:v>
                </c:pt>
                <c:pt idx="98">
                  <c:v>5.5815103083759476</c:v>
                </c:pt>
                <c:pt idx="99">
                  <c:v>5.6561577653655881</c:v>
                </c:pt>
                <c:pt idx="100">
                  <c:v>5.7370276638001982</c:v>
                </c:pt>
                <c:pt idx="101">
                  <c:v>5.8415240181466821</c:v>
                </c:pt>
                <c:pt idx="102">
                  <c:v>5.8359020148006202</c:v>
                </c:pt>
                <c:pt idx="103">
                  <c:v>6.063502244148089</c:v>
                </c:pt>
                <c:pt idx="104">
                  <c:v>6.2244881487327763</c:v>
                </c:pt>
                <c:pt idx="105">
                  <c:v>6.1680858455464449</c:v>
                </c:pt>
                <c:pt idx="106">
                  <c:v>5.9890032100592849</c:v>
                </c:pt>
                <c:pt idx="107">
                  <c:v>5.8984958856389769</c:v>
                </c:pt>
                <c:pt idx="108">
                  <c:v>5.8877361401064032</c:v>
                </c:pt>
                <c:pt idx="109">
                  <c:v>6.0645798538689011</c:v>
                </c:pt>
                <c:pt idx="110">
                  <c:v>6.1258791980042249</c:v>
                </c:pt>
                <c:pt idx="111">
                  <c:v>6.1646554241092444</c:v>
                </c:pt>
                <c:pt idx="112">
                  <c:v>6.0756162057166829</c:v>
                </c:pt>
                <c:pt idx="113">
                  <c:v>6.1952722784784919</c:v>
                </c:pt>
                <c:pt idx="114">
                  <c:v>6.0316408328814353</c:v>
                </c:pt>
                <c:pt idx="115">
                  <c:v>6.2508284110436518</c:v>
                </c:pt>
                <c:pt idx="116">
                  <c:v>6.2132287051442026</c:v>
                </c:pt>
                <c:pt idx="117">
                  <c:v>6.31139901931832</c:v>
                </c:pt>
                <c:pt idx="118">
                  <c:v>6.1556398191827455</c:v>
                </c:pt>
                <c:pt idx="119">
                  <c:v>6.4213388807487837</c:v>
                </c:pt>
                <c:pt idx="120">
                  <c:v>6.4157993218646014</c:v>
                </c:pt>
                <c:pt idx="121">
                  <c:v>6.4926805549468058</c:v>
                </c:pt>
                <c:pt idx="122">
                  <c:v>6.6243503066238718</c:v>
                </c:pt>
                <c:pt idx="123">
                  <c:v>6.6899320745340329</c:v>
                </c:pt>
                <c:pt idx="124">
                  <c:v>6.6607128882056887</c:v>
                </c:pt>
                <c:pt idx="125">
                  <c:v>6.7574668957157691</c:v>
                </c:pt>
                <c:pt idx="126">
                  <c:v>6.7311838070955421</c:v>
                </c:pt>
                <c:pt idx="127">
                  <c:v>6.6000761871446656</c:v>
                </c:pt>
                <c:pt idx="128">
                  <c:v>6.3613233146626813</c:v>
                </c:pt>
                <c:pt idx="129">
                  <c:v>6.3543408061746298</c:v>
                </c:pt>
                <c:pt idx="130">
                  <c:v>6.5513072577404241</c:v>
                </c:pt>
                <c:pt idx="131">
                  <c:v>6.5115686840748754</c:v>
                </c:pt>
                <c:pt idx="132">
                  <c:v>6.5602871862839862</c:v>
                </c:pt>
                <c:pt idx="133">
                  <c:v>6.4699876310553961</c:v>
                </c:pt>
                <c:pt idx="134">
                  <c:v>6.5072564156335444</c:v>
                </c:pt>
                <c:pt idx="135">
                  <c:v>6.7212471340131641</c:v>
                </c:pt>
                <c:pt idx="136">
                  <c:v>6.7761249579127769</c:v>
                </c:pt>
                <c:pt idx="137">
                  <c:v>6.610638912139355</c:v>
                </c:pt>
                <c:pt idx="138">
                  <c:v>6.6711378246059994</c:v>
                </c:pt>
                <c:pt idx="139">
                  <c:v>6.6674349133593047</c:v>
                </c:pt>
                <c:pt idx="140">
                  <c:v>7.0364405447699951</c:v>
                </c:pt>
                <c:pt idx="141">
                  <c:v>7.2397856363034974</c:v>
                </c:pt>
                <c:pt idx="142">
                  <c:v>7.1936321745503573</c:v>
                </c:pt>
                <c:pt idx="143">
                  <c:v>7.2097295414918383</c:v>
                </c:pt>
                <c:pt idx="144">
                  <c:v>7.5139598970722643</c:v>
                </c:pt>
                <c:pt idx="145">
                  <c:v>7.521942602104037</c:v>
                </c:pt>
                <c:pt idx="146">
                  <c:v>7.49683934976344</c:v>
                </c:pt>
                <c:pt idx="147">
                  <c:v>7.3362049490286685</c:v>
                </c:pt>
                <c:pt idx="148">
                  <c:v>7.2712522060627283</c:v>
                </c:pt>
                <c:pt idx="149">
                  <c:v>7.6748510076779297</c:v>
                </c:pt>
                <c:pt idx="150">
                  <c:v>7.4706250982667033</c:v>
                </c:pt>
                <c:pt idx="151">
                  <c:v>7.4025304323064089</c:v>
                </c:pt>
                <c:pt idx="152">
                  <c:v>7.4129855564153635</c:v>
                </c:pt>
                <c:pt idx="153">
                  <c:v>7.2005003356571562</c:v>
                </c:pt>
                <c:pt idx="154">
                  <c:v>7.0567874034404898</c:v>
                </c:pt>
                <c:pt idx="155">
                  <c:v>7.1200495203747938</c:v>
                </c:pt>
                <c:pt idx="156">
                  <c:v>7.0317448695593088</c:v>
                </c:pt>
                <c:pt idx="157">
                  <c:v>7.3792895557640792</c:v>
                </c:pt>
                <c:pt idx="158">
                  <c:v>7.1945940647213158</c:v>
                </c:pt>
                <c:pt idx="159">
                  <c:v>7.215914934385248</c:v>
                </c:pt>
                <c:pt idx="160">
                  <c:v>7.2481308225337715</c:v>
                </c:pt>
                <c:pt idx="161">
                  <c:v>7.4035445792306254</c:v>
                </c:pt>
                <c:pt idx="162">
                  <c:v>7.3454039671547067</c:v>
                </c:pt>
                <c:pt idx="163">
                  <c:v>7.1605633692851667</c:v>
                </c:pt>
                <c:pt idx="164">
                  <c:v>7.0798721958074351</c:v>
                </c:pt>
                <c:pt idx="165">
                  <c:v>7.2591700330661313</c:v>
                </c:pt>
                <c:pt idx="166">
                  <c:v>7.1984667818292047</c:v>
                </c:pt>
                <c:pt idx="167">
                  <c:v>7.3710859315917698</c:v>
                </c:pt>
                <c:pt idx="168">
                  <c:v>7.2722163831813624</c:v>
                </c:pt>
                <c:pt idx="169">
                  <c:v>7.3809758365952494</c:v>
                </c:pt>
                <c:pt idx="170">
                  <c:v>7.4889157623277969</c:v>
                </c:pt>
                <c:pt idx="171">
                  <c:v>7.2903587386889512</c:v>
                </c:pt>
                <c:pt idx="172">
                  <c:v>7.3563466684972711</c:v>
                </c:pt>
                <c:pt idx="173">
                  <c:v>7.2602781735377153</c:v>
                </c:pt>
                <c:pt idx="174">
                  <c:v>7.1984121237809617</c:v>
                </c:pt>
                <c:pt idx="175">
                  <c:v>7.2874316744239387</c:v>
                </c:pt>
                <c:pt idx="176">
                  <c:v>7.171248674672559</c:v>
                </c:pt>
                <c:pt idx="177">
                  <c:v>7.1060656360807828</c:v>
                </c:pt>
                <c:pt idx="178">
                  <c:v>7.303466836390049</c:v>
                </c:pt>
                <c:pt idx="179">
                  <c:v>6.9335118930202944</c:v>
                </c:pt>
                <c:pt idx="180">
                  <c:v>6.8610262876203754</c:v>
                </c:pt>
                <c:pt idx="181">
                  <c:v>7.0591406725464267</c:v>
                </c:pt>
                <c:pt idx="182">
                  <c:v>6.9691086901899402</c:v>
                </c:pt>
                <c:pt idx="183">
                  <c:v>7.3231978200652303</c:v>
                </c:pt>
                <c:pt idx="184">
                  <c:v>7.2842807179865021</c:v>
                </c:pt>
                <c:pt idx="185">
                  <c:v>6.8692643303544632</c:v>
                </c:pt>
                <c:pt idx="186">
                  <c:v>6.6122129038421296</c:v>
                </c:pt>
                <c:pt idx="187">
                  <c:v>6.9472156262302853</c:v>
                </c:pt>
                <c:pt idx="188">
                  <c:v>6.778063260372158</c:v>
                </c:pt>
                <c:pt idx="189">
                  <c:v>6.2899477936398274</c:v>
                </c:pt>
                <c:pt idx="190">
                  <c:v>6.6097625538095173</c:v>
                </c:pt>
                <c:pt idx="191">
                  <c:v>6.3457379952943649</c:v>
                </c:pt>
                <c:pt idx="192">
                  <c:v>6.4640175542808098</c:v>
                </c:pt>
                <c:pt idx="193">
                  <c:v>6.6661001363780503</c:v>
                </c:pt>
                <c:pt idx="194">
                  <c:v>6.6309136176122996</c:v>
                </c:pt>
                <c:pt idx="195">
                  <c:v>6.7080774030735313</c:v>
                </c:pt>
                <c:pt idx="196">
                  <c:v>6.7902899684586737</c:v>
                </c:pt>
                <c:pt idx="197">
                  <c:v>6.5755157418228016</c:v>
                </c:pt>
                <c:pt idx="198">
                  <c:v>6.4488085521441807</c:v>
                </c:pt>
                <c:pt idx="199">
                  <c:v>6.630082769540202</c:v>
                </c:pt>
                <c:pt idx="200">
                  <c:v>6.7961334626821968</c:v>
                </c:pt>
                <c:pt idx="201">
                  <c:v>6.7740011840009773</c:v>
                </c:pt>
                <c:pt idx="202">
                  <c:v>6.723105622000447</c:v>
                </c:pt>
                <c:pt idx="203">
                  <c:v>6.3170493808150097</c:v>
                </c:pt>
                <c:pt idx="204">
                  <c:v>6.3778229556914035</c:v>
                </c:pt>
                <c:pt idx="205">
                  <c:v>6.383609047529526</c:v>
                </c:pt>
                <c:pt idx="206">
                  <c:v>6.2656131843959573</c:v>
                </c:pt>
                <c:pt idx="207">
                  <c:v>6.4080681810716023</c:v>
                </c:pt>
                <c:pt idx="208">
                  <c:v>6.2932622668324889</c:v>
                </c:pt>
                <c:pt idx="209">
                  <c:v>6.1339697326165732</c:v>
                </c:pt>
                <c:pt idx="210">
                  <c:v>6.3164751282664078</c:v>
                </c:pt>
                <c:pt idx="211">
                  <c:v>6.3853741137063436</c:v>
                </c:pt>
                <c:pt idx="212">
                  <c:v>6.5713999221824526</c:v>
                </c:pt>
                <c:pt idx="213">
                  <c:v>6.7235523772189776</c:v>
                </c:pt>
                <c:pt idx="214">
                  <c:v>6.7219778137793007</c:v>
                </c:pt>
                <c:pt idx="215">
                  <c:v>6.5382247738527299</c:v>
                </c:pt>
                <c:pt idx="216">
                  <c:v>6.5514165738368879</c:v>
                </c:pt>
                <c:pt idx="217">
                  <c:v>6.6373761885579086</c:v>
                </c:pt>
                <c:pt idx="218">
                  <c:v>6.7262465158683948</c:v>
                </c:pt>
                <c:pt idx="219">
                  <c:v>6.8305866716921182</c:v>
                </c:pt>
                <c:pt idx="220">
                  <c:v>6.7877266432134542</c:v>
                </c:pt>
                <c:pt idx="221">
                  <c:v>6.7555598100915049</c:v>
                </c:pt>
                <c:pt idx="222">
                  <c:v>6.5915392403560702</c:v>
                </c:pt>
                <c:pt idx="223">
                  <c:v>6.4446499665832935</c:v>
                </c:pt>
                <c:pt idx="224">
                  <c:v>6.544816442991741</c:v>
                </c:pt>
                <c:pt idx="225">
                  <c:v>6.6416253372448386</c:v>
                </c:pt>
                <c:pt idx="226">
                  <c:v>6.7767909170611818</c:v>
                </c:pt>
                <c:pt idx="227">
                  <c:v>6.9018903825595723</c:v>
                </c:pt>
                <c:pt idx="228">
                  <c:v>6.854097293706829</c:v>
                </c:pt>
                <c:pt idx="229">
                  <c:v>7.1728297559130683</c:v>
                </c:pt>
                <c:pt idx="230">
                  <c:v>7.3670884614910781</c:v>
                </c:pt>
                <c:pt idx="231">
                  <c:v>7.5887221588327947</c:v>
                </c:pt>
                <c:pt idx="232">
                  <c:v>7.489391104391685</c:v>
                </c:pt>
                <c:pt idx="233">
                  <c:v>7.5699531796759922</c:v>
                </c:pt>
                <c:pt idx="234">
                  <c:v>7.5940815062441658</c:v>
                </c:pt>
                <c:pt idx="235">
                  <c:v>7.6376104669030553</c:v>
                </c:pt>
                <c:pt idx="236">
                  <c:v>7.57162733968475</c:v>
                </c:pt>
                <c:pt idx="237">
                  <c:v>7.7201627583578514</c:v>
                </c:pt>
                <c:pt idx="238">
                  <c:v>7.7212189851183943</c:v>
                </c:pt>
                <c:pt idx="239">
                  <c:v>7.8703510684267952</c:v>
                </c:pt>
                <c:pt idx="240">
                  <c:v>7.8099654742149527</c:v>
                </c:pt>
                <c:pt idx="241">
                  <c:v>7.7896422854523362</c:v>
                </c:pt>
                <c:pt idx="242">
                  <c:v>7.7910078218791146</c:v>
                </c:pt>
                <c:pt idx="243">
                  <c:v>7.8012793040937778</c:v>
                </c:pt>
                <c:pt idx="244">
                  <c:v>7.9729199833150632</c:v>
                </c:pt>
                <c:pt idx="245">
                  <c:v>8.0989572116869866</c:v>
                </c:pt>
                <c:pt idx="246">
                  <c:v>8.114902039221894</c:v>
                </c:pt>
                <c:pt idx="247">
                  <c:v>8.0246987644883028</c:v>
                </c:pt>
                <c:pt idx="248">
                  <c:v>8.1216389295350346</c:v>
                </c:pt>
                <c:pt idx="249">
                  <c:v>8.2064201944923596</c:v>
                </c:pt>
                <c:pt idx="250">
                  <c:v>8.2222648537213061</c:v>
                </c:pt>
                <c:pt idx="251">
                  <c:v>8.2500661325222815</c:v>
                </c:pt>
                <c:pt idx="252">
                  <c:v>8.1359243478734022</c:v>
                </c:pt>
                <c:pt idx="253">
                  <c:v>8.0365502988169588</c:v>
                </c:pt>
                <c:pt idx="254">
                  <c:v>7.8231486981454879</c:v>
                </c:pt>
                <c:pt idx="255">
                  <c:v>7.7075789433996844</c:v>
                </c:pt>
                <c:pt idx="256">
                  <c:v>7.4892247289519487</c:v>
                </c:pt>
                <c:pt idx="257">
                  <c:v>7.5978151769363622</c:v>
                </c:pt>
                <c:pt idx="258">
                  <c:v>7.3838127951238564</c:v>
                </c:pt>
                <c:pt idx="259">
                  <c:v>7.3429943247898866</c:v>
                </c:pt>
                <c:pt idx="260">
                  <c:v>7.3071602568041572</c:v>
                </c:pt>
                <c:pt idx="261">
                  <c:v>7.4546329309160164</c:v>
                </c:pt>
                <c:pt idx="262">
                  <c:v>7.4771019626349799</c:v>
                </c:pt>
                <c:pt idx="263">
                  <c:v>7.4937674073664695</c:v>
                </c:pt>
                <c:pt idx="264">
                  <c:v>7.2819761608650113</c:v>
                </c:pt>
                <c:pt idx="265">
                  <c:v>7.2904408401087029</c:v>
                </c:pt>
                <c:pt idx="266">
                  <c:v>7.3093748225366184</c:v>
                </c:pt>
                <c:pt idx="267">
                  <c:v>7.3821552154853753</c:v>
                </c:pt>
                <c:pt idx="268">
                  <c:v>7.3722012759484201</c:v>
                </c:pt>
                <c:pt idx="269">
                  <c:v>7.5567815048308784</c:v>
                </c:pt>
                <c:pt idx="270">
                  <c:v>7.6967285203937807</c:v>
                </c:pt>
                <c:pt idx="271">
                  <c:v>7.6214093868867128</c:v>
                </c:pt>
                <c:pt idx="272">
                  <c:v>7.7221114664288937</c:v>
                </c:pt>
                <c:pt idx="273">
                  <c:v>7.7298619319293715</c:v>
                </c:pt>
                <c:pt idx="274">
                  <c:v>7.6805913605636267</c:v>
                </c:pt>
                <c:pt idx="275">
                  <c:v>7.5693472529027694</c:v>
                </c:pt>
                <c:pt idx="276">
                  <c:v>7.6092452268177846</c:v>
                </c:pt>
                <c:pt idx="277">
                  <c:v>7.6277772782006537</c:v>
                </c:pt>
                <c:pt idx="278">
                  <c:v>7.7719426830048954</c:v>
                </c:pt>
                <c:pt idx="279">
                  <c:v>7.8214336017742747</c:v>
                </c:pt>
                <c:pt idx="280">
                  <c:v>7.7829686292409717</c:v>
                </c:pt>
                <c:pt idx="281">
                  <c:v>7.6672349003504836</c:v>
                </c:pt>
                <c:pt idx="282">
                  <c:v>7.6846155879516376</c:v>
                </c:pt>
                <c:pt idx="283">
                  <c:v>7.6476003115176994</c:v>
                </c:pt>
                <c:pt idx="284">
                  <c:v>7.479251350360161</c:v>
                </c:pt>
                <c:pt idx="285">
                  <c:v>7.6161256230943719</c:v>
                </c:pt>
                <c:pt idx="286">
                  <c:v>7.5337160371713674</c:v>
                </c:pt>
                <c:pt idx="287">
                  <c:v>7.302469612878304</c:v>
                </c:pt>
                <c:pt idx="288">
                  <c:v>7.1653147316705024</c:v>
                </c:pt>
                <c:pt idx="289">
                  <c:v>7.0966303762651561</c:v>
                </c:pt>
                <c:pt idx="290">
                  <c:v>7.0516645264135924</c:v>
                </c:pt>
                <c:pt idx="291">
                  <c:v>6.9311328957536222</c:v>
                </c:pt>
                <c:pt idx="292">
                  <c:v>7.1938703601455156</c:v>
                </c:pt>
                <c:pt idx="293">
                  <c:v>7.3494211050051161</c:v>
                </c:pt>
                <c:pt idx="294">
                  <c:v>7.0605369684187957</c:v>
                </c:pt>
                <c:pt idx="295">
                  <c:v>7.0272092806824782</c:v>
                </c:pt>
                <c:pt idx="296">
                  <c:v>7.0159542966417465</c:v>
                </c:pt>
                <c:pt idx="297">
                  <c:v>6.9425328722737545</c:v>
                </c:pt>
                <c:pt idx="298">
                  <c:v>6.842604695807819</c:v>
                </c:pt>
                <c:pt idx="299">
                  <c:v>6.8002588875025971</c:v>
                </c:pt>
                <c:pt idx="300">
                  <c:v>6.8579716116779377</c:v>
                </c:pt>
                <c:pt idx="301">
                  <c:v>6.8571602026606504</c:v>
                </c:pt>
                <c:pt idx="302">
                  <c:v>6.58185687584949</c:v>
                </c:pt>
                <c:pt idx="303">
                  <c:v>6.5562426050621347</c:v>
                </c:pt>
                <c:pt idx="304">
                  <c:v>6.5452503913035143</c:v>
                </c:pt>
                <c:pt idx="305">
                  <c:v>6.4477652466377711</c:v>
                </c:pt>
                <c:pt idx="306">
                  <c:v>6.3233002947578942</c:v>
                </c:pt>
                <c:pt idx="307">
                  <c:v>6.4516846174771603</c:v>
                </c:pt>
                <c:pt idx="308">
                  <c:v>6.3949872980472389</c:v>
                </c:pt>
                <c:pt idx="309">
                  <c:v>6.3224624714955491</c:v>
                </c:pt>
                <c:pt idx="310">
                  <c:v>6.5626106107234294</c:v>
                </c:pt>
                <c:pt idx="311">
                  <c:v>6.6712142086566839</c:v>
                </c:pt>
                <c:pt idx="312">
                  <c:v>6.6383112070942829</c:v>
                </c:pt>
                <c:pt idx="313">
                  <c:v>6.6561311029867953</c:v>
                </c:pt>
                <c:pt idx="314">
                  <c:v>6.6154583112165044</c:v>
                </c:pt>
                <c:pt idx="315">
                  <c:v>6.512539493341607</c:v>
                </c:pt>
                <c:pt idx="316">
                  <c:v>6.7038794820134751</c:v>
                </c:pt>
                <c:pt idx="317">
                  <c:v>6.6316501290949237</c:v>
                </c:pt>
                <c:pt idx="318">
                  <c:v>6.6706623681948241</c:v>
                </c:pt>
                <c:pt idx="319">
                  <c:v>6.5851784385797751</c:v>
                </c:pt>
                <c:pt idx="320">
                  <c:v>6.7196669675517962</c:v>
                </c:pt>
                <c:pt idx="321">
                  <c:v>6.8276574348268282</c:v>
                </c:pt>
                <c:pt idx="322">
                  <c:v>6.9430708767024951</c:v>
                </c:pt>
                <c:pt idx="323">
                  <c:v>7.0332160629664076</c:v>
                </c:pt>
                <c:pt idx="324">
                  <c:v>6.9414405117407707</c:v>
                </c:pt>
                <c:pt idx="325">
                  <c:v>7.11080476329633</c:v>
                </c:pt>
                <c:pt idx="326">
                  <c:v>7.153394588913109</c:v>
                </c:pt>
                <c:pt idx="327">
                  <c:v>7.1875647881544102</c:v>
                </c:pt>
                <c:pt idx="328">
                  <c:v>7.1557874222129447</c:v>
                </c:pt>
                <c:pt idx="329">
                  <c:v>7.1944539891793724</c:v>
                </c:pt>
                <c:pt idx="330">
                  <c:v>7.2521169722438605</c:v>
                </c:pt>
                <c:pt idx="331">
                  <c:v>7.2084200352819039</c:v>
                </c:pt>
                <c:pt idx="332">
                  <c:v>7.0976222254500287</c:v>
                </c:pt>
                <c:pt idx="333">
                  <c:v>6.9743679836427264</c:v>
                </c:pt>
                <c:pt idx="334">
                  <c:v>7.0279815828953485</c:v>
                </c:pt>
                <c:pt idx="335">
                  <c:v>7.0347195023349629</c:v>
                </c:pt>
                <c:pt idx="336">
                  <c:v>6.9789214107111031</c:v>
                </c:pt>
                <c:pt idx="337">
                  <c:v>7.0535490856038052</c:v>
                </c:pt>
                <c:pt idx="338">
                  <c:v>7.140161738219053</c:v>
                </c:pt>
                <c:pt idx="339">
                  <c:v>6.9571233694252665</c:v>
                </c:pt>
                <c:pt idx="340">
                  <c:v>7.0088245087266632</c:v>
                </c:pt>
                <c:pt idx="341">
                  <c:v>6.9012389455285872</c:v>
                </c:pt>
                <c:pt idx="342">
                  <c:v>6.9715919722683983</c:v>
                </c:pt>
                <c:pt idx="343">
                  <c:v>6.9530098367325488</c:v>
                </c:pt>
                <c:pt idx="344">
                  <c:v>6.9168376435404966</c:v>
                </c:pt>
                <c:pt idx="345">
                  <c:v>7.0100723816981514</c:v>
                </c:pt>
                <c:pt idx="346">
                  <c:v>7.0353304603929745</c:v>
                </c:pt>
                <c:pt idx="347">
                  <c:v>7.0091302736241312</c:v>
                </c:pt>
                <c:pt idx="348">
                  <c:v>7.1174865381717689</c:v>
                </c:pt>
                <c:pt idx="349">
                  <c:v>7.1739673980089957</c:v>
                </c:pt>
                <c:pt idx="350">
                  <c:v>7.2167502420052987</c:v>
                </c:pt>
                <c:pt idx="351">
                  <c:v>7.2088919469243118</c:v>
                </c:pt>
                <c:pt idx="352">
                  <c:v>7.1683391055569423</c:v>
                </c:pt>
                <c:pt idx="353">
                  <c:v>7.0862623848607198</c:v>
                </c:pt>
                <c:pt idx="354">
                  <c:v>7.1455264599573631</c:v>
                </c:pt>
                <c:pt idx="355">
                  <c:v>7.2461864596632397</c:v>
                </c:pt>
                <c:pt idx="356">
                  <c:v>7.1840312253793392</c:v>
                </c:pt>
                <c:pt idx="357">
                  <c:v>7.1764357005804413</c:v>
                </c:pt>
                <c:pt idx="358">
                  <c:v>7.1127220258376145</c:v>
                </c:pt>
                <c:pt idx="359">
                  <c:v>7.0497835119922136</c:v>
                </c:pt>
                <c:pt idx="360">
                  <c:v>7.0971535155343712</c:v>
                </c:pt>
                <c:pt idx="361">
                  <c:v>7.115378772893366</c:v>
                </c:pt>
                <c:pt idx="362">
                  <c:v>7.0854922552481048</c:v>
                </c:pt>
                <c:pt idx="363">
                  <c:v>7.0541802831482814</c:v>
                </c:pt>
                <c:pt idx="364">
                  <c:v>6.9159145171317604</c:v>
                </c:pt>
                <c:pt idx="365">
                  <c:v>6.8985038705167145</c:v>
                </c:pt>
                <c:pt idx="366">
                  <c:v>7.0002664076725063</c:v>
                </c:pt>
                <c:pt idx="367">
                  <c:v>6.8405119100363843</c:v>
                </c:pt>
                <c:pt idx="368">
                  <c:v>6.8439520510010121</c:v>
                </c:pt>
                <c:pt idx="369">
                  <c:v>6.9322773986924879</c:v>
                </c:pt>
                <c:pt idx="370">
                  <c:v>6.9831762767671002</c:v>
                </c:pt>
                <c:pt idx="371">
                  <c:v>7.1519500384459311</c:v>
                </c:pt>
                <c:pt idx="372">
                  <c:v>7.2576330899149166</c:v>
                </c:pt>
                <c:pt idx="373">
                  <c:v>7.1845850097466579</c:v>
                </c:pt>
                <c:pt idx="374">
                  <c:v>7.1720013091359114</c:v>
                </c:pt>
                <c:pt idx="375">
                  <c:v>7.2397107387687898</c:v>
                </c:pt>
                <c:pt idx="376">
                  <c:v>7.1824902800696755</c:v>
                </c:pt>
                <c:pt idx="377">
                  <c:v>7.1209905993224298</c:v>
                </c:pt>
                <c:pt idx="378">
                  <c:v>7.1638871046156849</c:v>
                </c:pt>
                <c:pt idx="379">
                  <c:v>7.1093673023667314</c:v>
                </c:pt>
                <c:pt idx="380">
                  <c:v>7.1377271681250409</c:v>
                </c:pt>
                <c:pt idx="381">
                  <c:v>7.1734048088932134</c:v>
                </c:pt>
                <c:pt idx="382">
                  <c:v>7.1401251470570193</c:v>
                </c:pt>
                <c:pt idx="383">
                  <c:v>7.2605862253827702</c:v>
                </c:pt>
                <c:pt idx="384">
                  <c:v>7.2454608111818253</c:v>
                </c:pt>
                <c:pt idx="385">
                  <c:v>7.3122806181886713</c:v>
                </c:pt>
                <c:pt idx="386">
                  <c:v>7.4058407889933342</c:v>
                </c:pt>
                <c:pt idx="387">
                  <c:v>7.5144568507911513</c:v>
                </c:pt>
                <c:pt idx="388">
                  <c:v>7.5113494607059517</c:v>
                </c:pt>
                <c:pt idx="389">
                  <c:v>7.4716884145648699</c:v>
                </c:pt>
                <c:pt idx="390">
                  <c:v>7.2423011643433899</c:v>
                </c:pt>
                <c:pt idx="391">
                  <c:v>7.1827906706402045</c:v>
                </c:pt>
                <c:pt idx="392">
                  <c:v>7.1301725796886428</c:v>
                </c:pt>
                <c:pt idx="393">
                  <c:v>7.1170943266540387</c:v>
                </c:pt>
                <c:pt idx="394">
                  <c:v>7.2190553708636696</c:v>
                </c:pt>
                <c:pt idx="395">
                  <c:v>7.0852489240207372</c:v>
                </c:pt>
                <c:pt idx="396">
                  <c:v>7.1070256966936807</c:v>
                </c:pt>
                <c:pt idx="397">
                  <c:v>7.088486555773188</c:v>
                </c:pt>
                <c:pt idx="398">
                  <c:v>7.12826892448577</c:v>
                </c:pt>
                <c:pt idx="399">
                  <c:v>6.9430098152008846</c:v>
                </c:pt>
                <c:pt idx="400">
                  <c:v>6.9522025442209312</c:v>
                </c:pt>
                <c:pt idx="401">
                  <c:v>6.9204960736558352</c:v>
                </c:pt>
                <c:pt idx="402">
                  <c:v>7.0457948466397191</c:v>
                </c:pt>
                <c:pt idx="403">
                  <c:v>7.0603558421668877</c:v>
                </c:pt>
                <c:pt idx="404">
                  <c:v>7.0088439477814513</c:v>
                </c:pt>
                <c:pt idx="405">
                  <c:v>6.9785215379188914</c:v>
                </c:pt>
                <c:pt idx="406">
                  <c:v>7.0219426689972941</c:v>
                </c:pt>
                <c:pt idx="407">
                  <c:v>7.0428586345842703</c:v>
                </c:pt>
                <c:pt idx="408">
                  <c:v>6.9970637662187141</c:v>
                </c:pt>
                <c:pt idx="409">
                  <c:v>6.9786644721454794</c:v>
                </c:pt>
                <c:pt idx="410">
                  <c:v>7.0674866592084662</c:v>
                </c:pt>
                <c:pt idx="411">
                  <c:v>7.0823304358094141</c:v>
                </c:pt>
                <c:pt idx="412">
                  <c:v>7.1762160392610852</c:v>
                </c:pt>
                <c:pt idx="413">
                  <c:v>7.1562089066602219</c:v>
                </c:pt>
                <c:pt idx="414">
                  <c:v>7.1576698088029467</c:v>
                </c:pt>
                <c:pt idx="415">
                  <c:v>7.2009689312255709</c:v>
                </c:pt>
                <c:pt idx="416">
                  <c:v>7.2722479430586517</c:v>
                </c:pt>
                <c:pt idx="417">
                  <c:v>7.2772737391589182</c:v>
                </c:pt>
                <c:pt idx="418">
                  <c:v>7.2521724307238022</c:v>
                </c:pt>
                <c:pt idx="419">
                  <c:v>7.215943406883274</c:v>
                </c:pt>
                <c:pt idx="420">
                  <c:v>7.2648689921998244</c:v>
                </c:pt>
                <c:pt idx="421">
                  <c:v>7.3144757448664333</c:v>
                </c:pt>
                <c:pt idx="422">
                  <c:v>7.250311541441512</c:v>
                </c:pt>
                <c:pt idx="423">
                  <c:v>6.8755034665171522</c:v>
                </c:pt>
                <c:pt idx="424">
                  <c:v>7.034257424567425</c:v>
                </c:pt>
                <c:pt idx="425">
                  <c:v>7.0440462464858911</c:v>
                </c:pt>
                <c:pt idx="426">
                  <c:v>7.2804555693893658</c:v>
                </c:pt>
                <c:pt idx="427">
                  <c:v>7.2602069351193288</c:v>
                </c:pt>
                <c:pt idx="428">
                  <c:v>7.2756564097987253</c:v>
                </c:pt>
                <c:pt idx="429">
                  <c:v>7.291150022567261</c:v>
                </c:pt>
                <c:pt idx="430">
                  <c:v>7.3420064777634186</c:v>
                </c:pt>
                <c:pt idx="431">
                  <c:v>7.4459356690989464</c:v>
                </c:pt>
                <c:pt idx="432">
                  <c:v>7.4897873180677088</c:v>
                </c:pt>
                <c:pt idx="433">
                  <c:v>7.5016468567130401</c:v>
                </c:pt>
                <c:pt idx="434">
                  <c:v>7.493578276797952</c:v>
                </c:pt>
                <c:pt idx="435">
                  <c:v>7.4904044508842471</c:v>
                </c:pt>
                <c:pt idx="436">
                  <c:v>7.46778882582253</c:v>
                </c:pt>
                <c:pt idx="437">
                  <c:v>7.5297059888586926</c:v>
                </c:pt>
                <c:pt idx="438">
                  <c:v>7.5330547662656899</c:v>
                </c:pt>
                <c:pt idx="439">
                  <c:v>7.6319837753143549</c:v>
                </c:pt>
                <c:pt idx="440">
                  <c:v>7.6216555767985916</c:v>
                </c:pt>
                <c:pt idx="441">
                  <c:v>7.6204224546392973</c:v>
                </c:pt>
                <c:pt idx="442">
                  <c:v>7.742849164448562</c:v>
                </c:pt>
                <c:pt idx="443">
                  <c:v>7.6760125483766872</c:v>
                </c:pt>
                <c:pt idx="444">
                  <c:v>7.8093162097842672</c:v>
                </c:pt>
                <c:pt idx="445">
                  <c:v>7.8123669979157651</c:v>
                </c:pt>
                <c:pt idx="446">
                  <c:v>7.8214568142926932</c:v>
                </c:pt>
                <c:pt idx="447">
                  <c:v>7.8061690268103945</c:v>
                </c:pt>
                <c:pt idx="448">
                  <c:v>7.7890994784336032</c:v>
                </c:pt>
                <c:pt idx="449">
                  <c:v>7.7856020494309952</c:v>
                </c:pt>
                <c:pt idx="450">
                  <c:v>7.5212009449894257</c:v>
                </c:pt>
                <c:pt idx="451">
                  <c:v>7.5625045912620203</c:v>
                </c:pt>
                <c:pt idx="452">
                  <c:v>7.2448624313359078</c:v>
                </c:pt>
                <c:pt idx="453">
                  <c:v>7.0500394214314754</c:v>
                </c:pt>
                <c:pt idx="454">
                  <c:v>6.8951513196461978</c:v>
                </c:pt>
                <c:pt idx="455">
                  <c:v>6.7093878240626736</c:v>
                </c:pt>
                <c:pt idx="456">
                  <c:v>6.7589765098430288</c:v>
                </c:pt>
                <c:pt idx="457">
                  <c:v>6.3836526138818961</c:v>
                </c:pt>
                <c:pt idx="458">
                  <c:v>6.5372333820574946</c:v>
                </c:pt>
                <c:pt idx="459">
                  <c:v>6.5062676538280906</c:v>
                </c:pt>
                <c:pt idx="460">
                  <c:v>6.6462692130918599</c:v>
                </c:pt>
                <c:pt idx="461">
                  <c:v>6.6847887293260078</c:v>
                </c:pt>
                <c:pt idx="462">
                  <c:v>6.7762173505969692</c:v>
                </c:pt>
                <c:pt idx="463">
                  <c:v>6.7112054900349216</c:v>
                </c:pt>
                <c:pt idx="464">
                  <c:v>6.7868788717290629</c:v>
                </c:pt>
                <c:pt idx="465">
                  <c:v>6.8025357725580271</c:v>
                </c:pt>
                <c:pt idx="466">
                  <c:v>6.9629061451895291</c:v>
                </c:pt>
                <c:pt idx="467">
                  <c:v>6.9819653379999069</c:v>
                </c:pt>
                <c:pt idx="468">
                  <c:v>6.9951441023826222</c:v>
                </c:pt>
                <c:pt idx="469">
                  <c:v>7.0225869021433907</c:v>
                </c:pt>
                <c:pt idx="470">
                  <c:v>7.0192394969049499</c:v>
                </c:pt>
                <c:pt idx="471">
                  <c:v>7.0897823402976012</c:v>
                </c:pt>
                <c:pt idx="472">
                  <c:v>7.0146315261357284</c:v>
                </c:pt>
                <c:pt idx="473">
                  <c:v>7.0723620885025484</c:v>
                </c:pt>
                <c:pt idx="474">
                  <c:v>7.1618845389282315</c:v>
                </c:pt>
                <c:pt idx="475">
                  <c:v>7.2342521378307101</c:v>
                </c:pt>
                <c:pt idx="476">
                  <c:v>7.400983998322741</c:v>
                </c:pt>
                <c:pt idx="477">
                  <c:v>7.4513564210541228</c:v>
                </c:pt>
                <c:pt idx="478">
                  <c:v>7.4632197331630401</c:v>
                </c:pt>
                <c:pt idx="479">
                  <c:v>7.5542681493913744</c:v>
                </c:pt>
                <c:pt idx="480">
                  <c:v>7.6460938991173677</c:v>
                </c:pt>
                <c:pt idx="481">
                  <c:v>7.7557831110881104</c:v>
                </c:pt>
                <c:pt idx="482">
                  <c:v>7.7508304973118447</c:v>
                </c:pt>
                <c:pt idx="483">
                  <c:v>7.7906709544940611</c:v>
                </c:pt>
                <c:pt idx="484">
                  <c:v>7.8766107871181212</c:v>
                </c:pt>
                <c:pt idx="485">
                  <c:v>7.8414534269345859</c:v>
                </c:pt>
                <c:pt idx="486">
                  <c:v>7.9589360990211411</c:v>
                </c:pt>
                <c:pt idx="487">
                  <c:v>7.9979066013268874</c:v>
                </c:pt>
                <c:pt idx="488">
                  <c:v>8.0356888056467781</c:v>
                </c:pt>
                <c:pt idx="489">
                  <c:v>8.0456273082872833</c:v>
                </c:pt>
                <c:pt idx="490">
                  <c:v>8.0609746707552166</c:v>
                </c:pt>
                <c:pt idx="491">
                  <c:v>8.079428622876673</c:v>
                </c:pt>
                <c:pt idx="492">
                  <c:v>8.1711766163834465</c:v>
                </c:pt>
                <c:pt idx="493">
                  <c:v>8.2288226760355307</c:v>
                </c:pt>
                <c:pt idx="494">
                  <c:v>8.2771600584229823</c:v>
                </c:pt>
                <c:pt idx="495">
                  <c:v>8.28747567872683</c:v>
                </c:pt>
                <c:pt idx="496">
                  <c:v>8.3324958435844856</c:v>
                </c:pt>
                <c:pt idx="497">
                  <c:v>8.3482189515471816</c:v>
                </c:pt>
                <c:pt idx="498">
                  <c:v>8.3733281499516199</c:v>
                </c:pt>
                <c:pt idx="499">
                  <c:v>8.3841263162042878</c:v>
                </c:pt>
                <c:pt idx="500">
                  <c:v>8.4199498642309365</c:v>
                </c:pt>
                <c:pt idx="501">
                  <c:v>8.4657617703562948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00-408D-8404-07586C0218A4}"/>
            </c:ext>
          </c:extLst>
        </c:ser>
        <c:ser>
          <c:idx val="5"/>
          <c:order val="6"/>
          <c:tx>
            <c:strRef>
              <c:f>LTN!$Q$2</c:f>
              <c:strCache>
                <c:ptCount val="1"/>
                <c:pt idx="0">
                  <c:v>01/23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LTN!$B$3:$B$988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  <c:pt idx="252">
                  <c:v>44201</c:v>
                </c:pt>
                <c:pt idx="253">
                  <c:v>44202</c:v>
                </c:pt>
                <c:pt idx="254">
                  <c:v>44203</c:v>
                </c:pt>
                <c:pt idx="255">
                  <c:v>44204</c:v>
                </c:pt>
                <c:pt idx="256">
                  <c:v>44207</c:v>
                </c:pt>
                <c:pt idx="257">
                  <c:v>44208</c:v>
                </c:pt>
                <c:pt idx="258">
                  <c:v>44209</c:v>
                </c:pt>
                <c:pt idx="259">
                  <c:v>44210</c:v>
                </c:pt>
                <c:pt idx="260">
                  <c:v>44211</c:v>
                </c:pt>
                <c:pt idx="261">
                  <c:v>44214</c:v>
                </c:pt>
                <c:pt idx="262">
                  <c:v>44215</c:v>
                </c:pt>
                <c:pt idx="263">
                  <c:v>44216</c:v>
                </c:pt>
                <c:pt idx="264">
                  <c:v>44217</c:v>
                </c:pt>
                <c:pt idx="265">
                  <c:v>44218</c:v>
                </c:pt>
                <c:pt idx="266">
                  <c:v>44221</c:v>
                </c:pt>
                <c:pt idx="267">
                  <c:v>44222</c:v>
                </c:pt>
                <c:pt idx="268">
                  <c:v>44223</c:v>
                </c:pt>
                <c:pt idx="269">
                  <c:v>44224</c:v>
                </c:pt>
                <c:pt idx="270">
                  <c:v>44225</c:v>
                </c:pt>
                <c:pt idx="271">
                  <c:v>44228</c:v>
                </c:pt>
                <c:pt idx="272">
                  <c:v>44229</c:v>
                </c:pt>
                <c:pt idx="273">
                  <c:v>44230</c:v>
                </c:pt>
                <c:pt idx="274">
                  <c:v>44231</c:v>
                </c:pt>
                <c:pt idx="275">
                  <c:v>44232</c:v>
                </c:pt>
                <c:pt idx="276">
                  <c:v>44235</c:v>
                </c:pt>
                <c:pt idx="277">
                  <c:v>44236</c:v>
                </c:pt>
                <c:pt idx="278">
                  <c:v>44237</c:v>
                </c:pt>
                <c:pt idx="279">
                  <c:v>44238</c:v>
                </c:pt>
                <c:pt idx="280">
                  <c:v>44239</c:v>
                </c:pt>
                <c:pt idx="281">
                  <c:v>44244</c:v>
                </c:pt>
                <c:pt idx="282">
                  <c:v>44245</c:v>
                </c:pt>
                <c:pt idx="283">
                  <c:v>44246</c:v>
                </c:pt>
                <c:pt idx="284">
                  <c:v>44249</c:v>
                </c:pt>
                <c:pt idx="285">
                  <c:v>44250</c:v>
                </c:pt>
                <c:pt idx="286">
                  <c:v>44251</c:v>
                </c:pt>
                <c:pt idx="287">
                  <c:v>44252</c:v>
                </c:pt>
                <c:pt idx="288">
                  <c:v>44253</c:v>
                </c:pt>
                <c:pt idx="289">
                  <c:v>44256</c:v>
                </c:pt>
                <c:pt idx="290">
                  <c:v>44257</c:v>
                </c:pt>
                <c:pt idx="291">
                  <c:v>44258</c:v>
                </c:pt>
                <c:pt idx="292">
                  <c:v>44259</c:v>
                </c:pt>
                <c:pt idx="293">
                  <c:v>44260</c:v>
                </c:pt>
                <c:pt idx="294">
                  <c:v>44263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44277</c:v>
                </c:pt>
                <c:pt idx="305">
                  <c:v>44278</c:v>
                </c:pt>
                <c:pt idx="306">
                  <c:v>44279</c:v>
                </c:pt>
                <c:pt idx="307">
                  <c:v>44280</c:v>
                </c:pt>
                <c:pt idx="308">
                  <c:v>44281</c:v>
                </c:pt>
                <c:pt idx="309">
                  <c:v>44284</c:v>
                </c:pt>
                <c:pt idx="310">
                  <c:v>44285</c:v>
                </c:pt>
                <c:pt idx="311">
                  <c:v>44286</c:v>
                </c:pt>
                <c:pt idx="312">
                  <c:v>44287</c:v>
                </c:pt>
                <c:pt idx="313">
                  <c:v>44291</c:v>
                </c:pt>
                <c:pt idx="314">
                  <c:v>44292</c:v>
                </c:pt>
                <c:pt idx="315">
                  <c:v>44293</c:v>
                </c:pt>
                <c:pt idx="316">
                  <c:v>44294</c:v>
                </c:pt>
                <c:pt idx="317">
                  <c:v>44295</c:v>
                </c:pt>
                <c:pt idx="318">
                  <c:v>44298</c:v>
                </c:pt>
                <c:pt idx="319">
                  <c:v>44299</c:v>
                </c:pt>
                <c:pt idx="320">
                  <c:v>44300</c:v>
                </c:pt>
                <c:pt idx="321">
                  <c:v>44301</c:v>
                </c:pt>
                <c:pt idx="322">
                  <c:v>44302</c:v>
                </c:pt>
                <c:pt idx="323">
                  <c:v>44305</c:v>
                </c:pt>
                <c:pt idx="324">
                  <c:v>44306</c:v>
                </c:pt>
                <c:pt idx="325">
                  <c:v>44308</c:v>
                </c:pt>
                <c:pt idx="326">
                  <c:v>44309</c:v>
                </c:pt>
                <c:pt idx="327">
                  <c:v>44312</c:v>
                </c:pt>
                <c:pt idx="328">
                  <c:v>44313</c:v>
                </c:pt>
                <c:pt idx="329">
                  <c:v>44314</c:v>
                </c:pt>
                <c:pt idx="330">
                  <c:v>44315</c:v>
                </c:pt>
                <c:pt idx="331">
                  <c:v>44316</c:v>
                </c:pt>
                <c:pt idx="332">
                  <c:v>44319</c:v>
                </c:pt>
                <c:pt idx="333">
                  <c:v>44320</c:v>
                </c:pt>
                <c:pt idx="334">
                  <c:v>44321</c:v>
                </c:pt>
                <c:pt idx="335">
                  <c:v>44322</c:v>
                </c:pt>
                <c:pt idx="336">
                  <c:v>44323</c:v>
                </c:pt>
                <c:pt idx="337">
                  <c:v>44326</c:v>
                </c:pt>
                <c:pt idx="338">
                  <c:v>44327</c:v>
                </c:pt>
                <c:pt idx="339">
                  <c:v>44328</c:v>
                </c:pt>
                <c:pt idx="340">
                  <c:v>44329</c:v>
                </c:pt>
                <c:pt idx="341">
                  <c:v>44330</c:v>
                </c:pt>
                <c:pt idx="342">
                  <c:v>44333</c:v>
                </c:pt>
                <c:pt idx="343">
                  <c:v>44334</c:v>
                </c:pt>
                <c:pt idx="344">
                  <c:v>44335</c:v>
                </c:pt>
                <c:pt idx="345">
                  <c:v>44336</c:v>
                </c:pt>
                <c:pt idx="346">
                  <c:v>44337</c:v>
                </c:pt>
                <c:pt idx="347">
                  <c:v>44340</c:v>
                </c:pt>
                <c:pt idx="348">
                  <c:v>44341</c:v>
                </c:pt>
                <c:pt idx="349">
                  <c:v>44342</c:v>
                </c:pt>
                <c:pt idx="350">
                  <c:v>44343</c:v>
                </c:pt>
                <c:pt idx="351">
                  <c:v>44344</c:v>
                </c:pt>
                <c:pt idx="352">
                  <c:v>44347</c:v>
                </c:pt>
                <c:pt idx="353">
                  <c:v>44348</c:v>
                </c:pt>
                <c:pt idx="354">
                  <c:v>44349</c:v>
                </c:pt>
                <c:pt idx="355">
                  <c:v>44351</c:v>
                </c:pt>
                <c:pt idx="356">
                  <c:v>44354</c:v>
                </c:pt>
                <c:pt idx="357">
                  <c:v>44355</c:v>
                </c:pt>
                <c:pt idx="358">
                  <c:v>44356</c:v>
                </c:pt>
                <c:pt idx="359">
                  <c:v>44357</c:v>
                </c:pt>
                <c:pt idx="360">
                  <c:v>44358</c:v>
                </c:pt>
                <c:pt idx="361">
                  <c:v>44361</c:v>
                </c:pt>
                <c:pt idx="362">
                  <c:v>44362</c:v>
                </c:pt>
                <c:pt idx="363">
                  <c:v>44363</c:v>
                </c:pt>
                <c:pt idx="364">
                  <c:v>44364</c:v>
                </c:pt>
                <c:pt idx="365">
                  <c:v>44365</c:v>
                </c:pt>
                <c:pt idx="366">
                  <c:v>44368</c:v>
                </c:pt>
                <c:pt idx="367">
                  <c:v>44369</c:v>
                </c:pt>
                <c:pt idx="368">
                  <c:v>44370</c:v>
                </c:pt>
                <c:pt idx="369">
                  <c:v>44371</c:v>
                </c:pt>
                <c:pt idx="370">
                  <c:v>44372</c:v>
                </c:pt>
                <c:pt idx="371">
                  <c:v>44375</c:v>
                </c:pt>
                <c:pt idx="372">
                  <c:v>44376</c:v>
                </c:pt>
                <c:pt idx="373">
                  <c:v>44377</c:v>
                </c:pt>
                <c:pt idx="374">
                  <c:v>44378</c:v>
                </c:pt>
                <c:pt idx="375">
                  <c:v>44379</c:v>
                </c:pt>
                <c:pt idx="376">
                  <c:v>44382</c:v>
                </c:pt>
                <c:pt idx="377">
                  <c:v>44383</c:v>
                </c:pt>
                <c:pt idx="378">
                  <c:v>44384</c:v>
                </c:pt>
                <c:pt idx="379">
                  <c:v>44385</c:v>
                </c:pt>
                <c:pt idx="380">
                  <c:v>44386</c:v>
                </c:pt>
                <c:pt idx="381">
                  <c:v>44389</c:v>
                </c:pt>
                <c:pt idx="382">
                  <c:v>44390</c:v>
                </c:pt>
                <c:pt idx="383">
                  <c:v>44391</c:v>
                </c:pt>
                <c:pt idx="384">
                  <c:v>44392</c:v>
                </c:pt>
                <c:pt idx="385">
                  <c:v>44393</c:v>
                </c:pt>
                <c:pt idx="386">
                  <c:v>44396</c:v>
                </c:pt>
                <c:pt idx="387">
                  <c:v>44397</c:v>
                </c:pt>
                <c:pt idx="388">
                  <c:v>44398</c:v>
                </c:pt>
                <c:pt idx="389">
                  <c:v>44399</c:v>
                </c:pt>
                <c:pt idx="390">
                  <c:v>44400</c:v>
                </c:pt>
                <c:pt idx="391">
                  <c:v>44403</c:v>
                </c:pt>
                <c:pt idx="392">
                  <c:v>44404</c:v>
                </c:pt>
                <c:pt idx="393">
                  <c:v>44405</c:v>
                </c:pt>
                <c:pt idx="394">
                  <c:v>44406</c:v>
                </c:pt>
                <c:pt idx="395">
                  <c:v>44407</c:v>
                </c:pt>
                <c:pt idx="396">
                  <c:v>44410</c:v>
                </c:pt>
                <c:pt idx="397">
                  <c:v>44411</c:v>
                </c:pt>
                <c:pt idx="398">
                  <c:v>44412</c:v>
                </c:pt>
                <c:pt idx="399">
                  <c:v>44413</c:v>
                </c:pt>
                <c:pt idx="400">
                  <c:v>44414</c:v>
                </c:pt>
                <c:pt idx="401">
                  <c:v>44417</c:v>
                </c:pt>
                <c:pt idx="402">
                  <c:v>44418</c:v>
                </c:pt>
                <c:pt idx="403">
                  <c:v>44419</c:v>
                </c:pt>
                <c:pt idx="404">
                  <c:v>44420</c:v>
                </c:pt>
                <c:pt idx="405">
                  <c:v>44421</c:v>
                </c:pt>
                <c:pt idx="406">
                  <c:v>44424</c:v>
                </c:pt>
                <c:pt idx="407">
                  <c:v>44425</c:v>
                </c:pt>
                <c:pt idx="408">
                  <c:v>44426</c:v>
                </c:pt>
                <c:pt idx="409">
                  <c:v>44427</c:v>
                </c:pt>
                <c:pt idx="410">
                  <c:v>44428</c:v>
                </c:pt>
                <c:pt idx="411">
                  <c:v>44431</c:v>
                </c:pt>
                <c:pt idx="412">
                  <c:v>44432</c:v>
                </c:pt>
                <c:pt idx="413">
                  <c:v>44433</c:v>
                </c:pt>
                <c:pt idx="414">
                  <c:v>44434</c:v>
                </c:pt>
                <c:pt idx="415">
                  <c:v>44435</c:v>
                </c:pt>
                <c:pt idx="416">
                  <c:v>44438</c:v>
                </c:pt>
                <c:pt idx="417">
                  <c:v>44439</c:v>
                </c:pt>
                <c:pt idx="418">
                  <c:v>44440</c:v>
                </c:pt>
                <c:pt idx="419">
                  <c:v>44441</c:v>
                </c:pt>
                <c:pt idx="420">
                  <c:v>44442</c:v>
                </c:pt>
                <c:pt idx="421">
                  <c:v>44445</c:v>
                </c:pt>
                <c:pt idx="422">
                  <c:v>44447</c:v>
                </c:pt>
                <c:pt idx="423">
                  <c:v>44448</c:v>
                </c:pt>
                <c:pt idx="424">
                  <c:v>44449</c:v>
                </c:pt>
                <c:pt idx="425">
                  <c:v>44452</c:v>
                </c:pt>
                <c:pt idx="426">
                  <c:v>44453</c:v>
                </c:pt>
                <c:pt idx="427">
                  <c:v>44454</c:v>
                </c:pt>
                <c:pt idx="428">
                  <c:v>44455</c:v>
                </c:pt>
                <c:pt idx="429">
                  <c:v>44456</c:v>
                </c:pt>
                <c:pt idx="430">
                  <c:v>44459</c:v>
                </c:pt>
                <c:pt idx="431">
                  <c:v>44460</c:v>
                </c:pt>
                <c:pt idx="432">
                  <c:v>44461</c:v>
                </c:pt>
                <c:pt idx="433">
                  <c:v>44462</c:v>
                </c:pt>
                <c:pt idx="434">
                  <c:v>44463</c:v>
                </c:pt>
                <c:pt idx="435">
                  <c:v>44466</c:v>
                </c:pt>
                <c:pt idx="436">
                  <c:v>44467</c:v>
                </c:pt>
                <c:pt idx="437">
                  <c:v>44468</c:v>
                </c:pt>
                <c:pt idx="438">
                  <c:v>44469</c:v>
                </c:pt>
                <c:pt idx="439">
                  <c:v>44470</c:v>
                </c:pt>
                <c:pt idx="440">
                  <c:v>44473</c:v>
                </c:pt>
                <c:pt idx="441">
                  <c:v>44474</c:v>
                </c:pt>
                <c:pt idx="442">
                  <c:v>44475</c:v>
                </c:pt>
                <c:pt idx="443">
                  <c:v>44476</c:v>
                </c:pt>
                <c:pt idx="444">
                  <c:v>44477</c:v>
                </c:pt>
                <c:pt idx="445">
                  <c:v>44480</c:v>
                </c:pt>
                <c:pt idx="446">
                  <c:v>44482</c:v>
                </c:pt>
                <c:pt idx="447">
                  <c:v>44483</c:v>
                </c:pt>
                <c:pt idx="448">
                  <c:v>44484</c:v>
                </c:pt>
                <c:pt idx="449">
                  <c:v>44487</c:v>
                </c:pt>
                <c:pt idx="450">
                  <c:v>44488</c:v>
                </c:pt>
                <c:pt idx="451">
                  <c:v>44489</c:v>
                </c:pt>
                <c:pt idx="452">
                  <c:v>44490</c:v>
                </c:pt>
                <c:pt idx="453">
                  <c:v>44491</c:v>
                </c:pt>
                <c:pt idx="454">
                  <c:v>44494</c:v>
                </c:pt>
                <c:pt idx="455">
                  <c:v>44495</c:v>
                </c:pt>
                <c:pt idx="456">
                  <c:v>44496</c:v>
                </c:pt>
                <c:pt idx="457">
                  <c:v>44497</c:v>
                </c:pt>
                <c:pt idx="458">
                  <c:v>44498</c:v>
                </c:pt>
                <c:pt idx="459">
                  <c:v>44501</c:v>
                </c:pt>
                <c:pt idx="460">
                  <c:v>44503</c:v>
                </c:pt>
                <c:pt idx="461">
                  <c:v>44504</c:v>
                </c:pt>
                <c:pt idx="462">
                  <c:v>44505</c:v>
                </c:pt>
                <c:pt idx="463">
                  <c:v>44508</c:v>
                </c:pt>
                <c:pt idx="464">
                  <c:v>44509</c:v>
                </c:pt>
                <c:pt idx="465">
                  <c:v>44510</c:v>
                </c:pt>
                <c:pt idx="466">
                  <c:v>44511</c:v>
                </c:pt>
                <c:pt idx="467">
                  <c:v>44512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44529</c:v>
                </c:pt>
                <c:pt idx="478">
                  <c:v>44530</c:v>
                </c:pt>
                <c:pt idx="479">
                  <c:v>44531</c:v>
                </c:pt>
                <c:pt idx="480">
                  <c:v>44532</c:v>
                </c:pt>
                <c:pt idx="481">
                  <c:v>44533</c:v>
                </c:pt>
                <c:pt idx="482">
                  <c:v>44536</c:v>
                </c:pt>
                <c:pt idx="483">
                  <c:v>44537</c:v>
                </c:pt>
                <c:pt idx="484">
                  <c:v>44538</c:v>
                </c:pt>
                <c:pt idx="485">
                  <c:v>44539</c:v>
                </c:pt>
                <c:pt idx="486">
                  <c:v>44540</c:v>
                </c:pt>
                <c:pt idx="487">
                  <c:v>44543</c:v>
                </c:pt>
                <c:pt idx="488">
                  <c:v>44544</c:v>
                </c:pt>
                <c:pt idx="489">
                  <c:v>44545</c:v>
                </c:pt>
                <c:pt idx="490">
                  <c:v>44546</c:v>
                </c:pt>
                <c:pt idx="491">
                  <c:v>44547</c:v>
                </c:pt>
                <c:pt idx="492">
                  <c:v>44550</c:v>
                </c:pt>
                <c:pt idx="493">
                  <c:v>44551</c:v>
                </c:pt>
                <c:pt idx="494">
                  <c:v>44552</c:v>
                </c:pt>
                <c:pt idx="495">
                  <c:v>44553</c:v>
                </c:pt>
                <c:pt idx="496">
                  <c:v>44554</c:v>
                </c:pt>
                <c:pt idx="497">
                  <c:v>44557</c:v>
                </c:pt>
                <c:pt idx="498">
                  <c:v>44558</c:v>
                </c:pt>
                <c:pt idx="499">
                  <c:v>44559</c:v>
                </c:pt>
                <c:pt idx="500">
                  <c:v>44560</c:v>
                </c:pt>
                <c:pt idx="501">
                  <c:v>44561</c:v>
                </c:pt>
              </c:numCache>
            </c:numRef>
          </c:cat>
          <c:val>
            <c:numRef>
              <c:f>LTN!$Q$3:$Q$988</c:f>
              <c:numCache>
                <c:formatCode>0.00</c:formatCode>
                <c:ptCount val="986"/>
                <c:pt idx="0" formatCode="General">
                  <c:v>0</c:v>
                </c:pt>
                <c:pt idx="1">
                  <c:v>2.0245190485002063E-2</c:v>
                </c:pt>
                <c:pt idx="2">
                  <c:v>-0.12216347158229279</c:v>
                </c:pt>
                <c:pt idx="3">
                  <c:v>3.0660024658146767E-2</c:v>
                </c:pt>
                <c:pt idx="4">
                  <c:v>0.24374222018790359</c:v>
                </c:pt>
                <c:pt idx="5">
                  <c:v>0.40281199419658353</c:v>
                </c:pt>
                <c:pt idx="6">
                  <c:v>0.38809979543399376</c:v>
                </c:pt>
                <c:pt idx="7">
                  <c:v>0.21240996632678755</c:v>
                </c:pt>
                <c:pt idx="8">
                  <c:v>0.49755280381837963</c:v>
                </c:pt>
                <c:pt idx="9">
                  <c:v>0.78178871403524752</c:v>
                </c:pt>
                <c:pt idx="10">
                  <c:v>0.41196583178457757</c:v>
                </c:pt>
                <c:pt idx="11">
                  <c:v>0.50054786986437616</c:v>
                </c:pt>
                <c:pt idx="12">
                  <c:v>0.51966920587511733</c:v>
                </c:pt>
                <c:pt idx="13">
                  <c:v>0.70784730099791027</c:v>
                </c:pt>
                <c:pt idx="14">
                  <c:v>0.95975774943004577</c:v>
                </c:pt>
                <c:pt idx="15">
                  <c:v>0.88425078382412536</c:v>
                </c:pt>
                <c:pt idx="16">
                  <c:v>0.97284814162141853</c:v>
                </c:pt>
                <c:pt idx="17">
                  <c:v>1.1256199184956461</c:v>
                </c:pt>
                <c:pt idx="18">
                  <c:v>1.2163686548579467</c:v>
                </c:pt>
                <c:pt idx="19">
                  <c:v>1.2711835844594566</c:v>
                </c:pt>
                <c:pt idx="20">
                  <c:v>1.2276134500452285</c:v>
                </c:pt>
                <c:pt idx="21">
                  <c:v>1.2456499049429803</c:v>
                </c:pt>
                <c:pt idx="22">
                  <c:v>1.4666259219375366</c:v>
                </c:pt>
                <c:pt idx="23">
                  <c:v>1.5206021889253352</c:v>
                </c:pt>
                <c:pt idx="24">
                  <c:v>1.6747821542302255</c:v>
                </c:pt>
                <c:pt idx="25">
                  <c:v>1.3720282597558198</c:v>
                </c:pt>
                <c:pt idx="26">
                  <c:v>1.2616770256961951</c:v>
                </c:pt>
                <c:pt idx="27">
                  <c:v>1.4120257134962122</c:v>
                </c:pt>
                <c:pt idx="28">
                  <c:v>1.7243147226872368</c:v>
                </c:pt>
                <c:pt idx="29">
                  <c:v>1.9045706855073341</c:v>
                </c:pt>
                <c:pt idx="30">
                  <c:v>1.7903360869034213</c:v>
                </c:pt>
                <c:pt idx="31">
                  <c:v>2.2648126164466875</c:v>
                </c:pt>
                <c:pt idx="32">
                  <c:v>2.2542049989487944</c:v>
                </c:pt>
                <c:pt idx="33">
                  <c:v>2.2436782695592017</c:v>
                </c:pt>
                <c:pt idx="34">
                  <c:v>2.490220198755777</c:v>
                </c:pt>
                <c:pt idx="35">
                  <c:v>2.4369942302512104</c:v>
                </c:pt>
                <c:pt idx="36">
                  <c:v>2.2339088244440308</c:v>
                </c:pt>
                <c:pt idx="37">
                  <c:v>1.8775421692381222</c:v>
                </c:pt>
                <c:pt idx="38">
                  <c:v>2.2244824184426415</c:v>
                </c:pt>
                <c:pt idx="39">
                  <c:v>2.3432413585701584</c:v>
                </c:pt>
                <c:pt idx="40">
                  <c:v>3.1943951796373771</c:v>
                </c:pt>
                <c:pt idx="41">
                  <c:v>3.5378121389372019</c:v>
                </c:pt>
                <c:pt idx="42">
                  <c:v>3.6912210935007961</c:v>
                </c:pt>
                <c:pt idx="43">
                  <c:v>2.959403091842483</c:v>
                </c:pt>
                <c:pt idx="44">
                  <c:v>2.9234523721135774</c:v>
                </c:pt>
                <c:pt idx="45">
                  <c:v>2.0053901139092778</c:v>
                </c:pt>
                <c:pt idx="46">
                  <c:v>2.4673626900462597</c:v>
                </c:pt>
                <c:pt idx="47">
                  <c:v>0.24991324750380794</c:v>
                </c:pt>
                <c:pt idx="48">
                  <c:v>-3.8039020276369739</c:v>
                </c:pt>
                <c:pt idx="49">
                  <c:v>-0.20834570655854368</c:v>
                </c:pt>
                <c:pt idx="50">
                  <c:v>0.38037657434297767</c:v>
                </c:pt>
                <c:pt idx="51">
                  <c:v>1.9046132130430271</c:v>
                </c:pt>
                <c:pt idx="52">
                  <c:v>-3.1802745670850507</c:v>
                </c:pt>
                <c:pt idx="53">
                  <c:v>-2.9215160823820807</c:v>
                </c:pt>
                <c:pt idx="54">
                  <c:v>-2.9377484873495119</c:v>
                </c:pt>
                <c:pt idx="55">
                  <c:v>-4.1865655294052173</c:v>
                </c:pt>
                <c:pt idx="56">
                  <c:v>-2.74649272226406</c:v>
                </c:pt>
                <c:pt idx="57">
                  <c:v>-1.4557408337334543E-3</c:v>
                </c:pt>
                <c:pt idx="58">
                  <c:v>0.73265421311716761</c:v>
                </c:pt>
                <c:pt idx="59">
                  <c:v>0.89052586266125111</c:v>
                </c:pt>
                <c:pt idx="60">
                  <c:v>1.7818489634201073</c:v>
                </c:pt>
                <c:pt idx="61">
                  <c:v>1.9193227155353654</c:v>
                </c:pt>
                <c:pt idx="62">
                  <c:v>1.3219525153958855</c:v>
                </c:pt>
                <c:pt idx="63">
                  <c:v>1.5310275630641135</c:v>
                </c:pt>
                <c:pt idx="64">
                  <c:v>0.97221635647259941</c:v>
                </c:pt>
                <c:pt idx="65">
                  <c:v>1.2237063092993994</c:v>
                </c:pt>
                <c:pt idx="66">
                  <c:v>1.6338780183305479</c:v>
                </c:pt>
                <c:pt idx="67">
                  <c:v>2.1196089025647957</c:v>
                </c:pt>
                <c:pt idx="68">
                  <c:v>2.8218895084618056</c:v>
                </c:pt>
                <c:pt idx="69">
                  <c:v>3.1648708975542839</c:v>
                </c:pt>
                <c:pt idx="70">
                  <c:v>3.65580742178786</c:v>
                </c:pt>
                <c:pt idx="71">
                  <c:v>3.9408561349352667</c:v>
                </c:pt>
                <c:pt idx="72">
                  <c:v>4.3773463832487591</c:v>
                </c:pt>
                <c:pt idx="73">
                  <c:v>4.3905665640866287</c:v>
                </c:pt>
                <c:pt idx="74">
                  <c:v>5.0706311284844263</c:v>
                </c:pt>
                <c:pt idx="75">
                  <c:v>5.5602931747814832</c:v>
                </c:pt>
                <c:pt idx="76">
                  <c:v>4.4480289859839317</c:v>
                </c:pt>
                <c:pt idx="77">
                  <c:v>0.99566226489100629</c:v>
                </c:pt>
                <c:pt idx="78">
                  <c:v>0.62333013547504201</c:v>
                </c:pt>
                <c:pt idx="79">
                  <c:v>3.4912192404277675</c:v>
                </c:pt>
                <c:pt idx="80">
                  <c:v>3.7266563353759663</c:v>
                </c:pt>
                <c:pt idx="81">
                  <c:v>3.7144919894667616</c:v>
                </c:pt>
                <c:pt idx="82">
                  <c:v>3.3405307000152096</c:v>
                </c:pt>
                <c:pt idx="83">
                  <c:v>3.9495626367728853</c:v>
                </c:pt>
                <c:pt idx="84">
                  <c:v>4.1903434942931916</c:v>
                </c:pt>
                <c:pt idx="85">
                  <c:v>4.2997548330460544</c:v>
                </c:pt>
                <c:pt idx="86">
                  <c:v>4.7667699248306494</c:v>
                </c:pt>
                <c:pt idx="87">
                  <c:v>4.6698247917002167</c:v>
                </c:pt>
                <c:pt idx="88">
                  <c:v>3.832015425019053</c:v>
                </c:pt>
                <c:pt idx="89">
                  <c:v>3.2781470946326996</c:v>
                </c:pt>
                <c:pt idx="90">
                  <c:v>3.6704079704494186</c:v>
                </c:pt>
                <c:pt idx="91">
                  <c:v>3.9620659773904388</c:v>
                </c:pt>
                <c:pt idx="92">
                  <c:v>4.4414574399741502</c:v>
                </c:pt>
                <c:pt idx="93">
                  <c:v>4.5832368906051579</c:v>
                </c:pt>
                <c:pt idx="94">
                  <c:v>4.542954980350622</c:v>
                </c:pt>
                <c:pt idx="95">
                  <c:v>4.7750306841684464</c:v>
                </c:pt>
                <c:pt idx="96">
                  <c:v>4.570636606815337</c:v>
                </c:pt>
                <c:pt idx="97">
                  <c:v>5.5595567253227784</c:v>
                </c:pt>
                <c:pt idx="98">
                  <c:v>5.6093157804830041</c:v>
                </c:pt>
                <c:pt idx="99">
                  <c:v>5.7125169960008604</c:v>
                </c:pt>
                <c:pt idx="100">
                  <c:v>5.7739518819193369</c:v>
                </c:pt>
                <c:pt idx="101">
                  <c:v>5.9183328656937428</c:v>
                </c:pt>
                <c:pt idx="102">
                  <c:v>5.9149499044011788</c:v>
                </c:pt>
                <c:pt idx="103">
                  <c:v>6.432909674921139</c:v>
                </c:pt>
                <c:pt idx="104">
                  <c:v>6.6355921108797622</c:v>
                </c:pt>
                <c:pt idx="105">
                  <c:v>6.5496342791252271</c:v>
                </c:pt>
                <c:pt idx="106">
                  <c:v>6.21154037013949</c:v>
                </c:pt>
                <c:pt idx="107">
                  <c:v>6.1693346710428143</c:v>
                </c:pt>
                <c:pt idx="108">
                  <c:v>6.1891290941607169</c:v>
                </c:pt>
                <c:pt idx="109">
                  <c:v>6.508123850086589</c:v>
                </c:pt>
                <c:pt idx="110">
                  <c:v>6.4616653974177707</c:v>
                </c:pt>
                <c:pt idx="111">
                  <c:v>6.4234411090572596</c:v>
                </c:pt>
                <c:pt idx="112">
                  <c:v>6.3607355444922131</c:v>
                </c:pt>
                <c:pt idx="113">
                  <c:v>6.5653415241774704</c:v>
                </c:pt>
                <c:pt idx="114">
                  <c:v>6.1977983384454038</c:v>
                </c:pt>
                <c:pt idx="115">
                  <c:v>6.5418913262381251</c:v>
                </c:pt>
                <c:pt idx="116">
                  <c:v>6.3948190970547492</c:v>
                </c:pt>
                <c:pt idx="117">
                  <c:v>6.5973267656763701</c:v>
                </c:pt>
                <c:pt idx="118">
                  <c:v>6.2345610032006782</c:v>
                </c:pt>
                <c:pt idx="119">
                  <c:v>6.7284022684259925</c:v>
                </c:pt>
                <c:pt idx="120">
                  <c:v>6.5643322611899313</c:v>
                </c:pt>
                <c:pt idx="121">
                  <c:v>6.7979507218367763</c:v>
                </c:pt>
                <c:pt idx="122">
                  <c:v>6.9814075251480423</c:v>
                </c:pt>
                <c:pt idx="123">
                  <c:v>7.255933553311289</c:v>
                </c:pt>
                <c:pt idx="124">
                  <c:v>7.1193174602593556</c:v>
                </c:pt>
                <c:pt idx="125">
                  <c:v>7.3186898567806136</c:v>
                </c:pt>
                <c:pt idx="126">
                  <c:v>7.3070503031133383</c:v>
                </c:pt>
                <c:pt idx="127">
                  <c:v>7.0698355081488806</c:v>
                </c:pt>
                <c:pt idx="128">
                  <c:v>6.782503421750663</c:v>
                </c:pt>
                <c:pt idx="129">
                  <c:v>6.8324204538375177</c:v>
                </c:pt>
                <c:pt idx="130">
                  <c:v>7.0943379868424028</c:v>
                </c:pt>
                <c:pt idx="131">
                  <c:v>7.022831428422327</c:v>
                </c:pt>
                <c:pt idx="132">
                  <c:v>7.0631389532444855</c:v>
                </c:pt>
                <c:pt idx="133">
                  <c:v>6.9259701247859518</c:v>
                </c:pt>
                <c:pt idx="134">
                  <c:v>7.035956259338616</c:v>
                </c:pt>
                <c:pt idx="135">
                  <c:v>7.3873290543196024</c:v>
                </c:pt>
                <c:pt idx="136">
                  <c:v>7.4366573190243201</c:v>
                </c:pt>
                <c:pt idx="137">
                  <c:v>7.2719096900447422</c:v>
                </c:pt>
                <c:pt idx="138">
                  <c:v>7.1890562458401197</c:v>
                </c:pt>
                <c:pt idx="139">
                  <c:v>7.2090923528209894</c:v>
                </c:pt>
                <c:pt idx="140">
                  <c:v>7.7847107601797028</c:v>
                </c:pt>
                <c:pt idx="141">
                  <c:v>8.0307166218222648</c:v>
                </c:pt>
                <c:pt idx="142">
                  <c:v>7.9837687960983006</c:v>
                </c:pt>
                <c:pt idx="143">
                  <c:v>7.9722543738834029</c:v>
                </c:pt>
                <c:pt idx="144">
                  <c:v>8.46657214360118</c:v>
                </c:pt>
                <c:pt idx="145">
                  <c:v>8.5665754600136257</c:v>
                </c:pt>
                <c:pt idx="146">
                  <c:v>8.5570684110194186</c:v>
                </c:pt>
                <c:pt idx="147">
                  <c:v>8.2755083039363075</c:v>
                </c:pt>
                <c:pt idx="148">
                  <c:v>8.0720740988015738</c:v>
                </c:pt>
                <c:pt idx="149">
                  <c:v>8.5371343946358369</c:v>
                </c:pt>
                <c:pt idx="150">
                  <c:v>8.1960201727096837</c:v>
                </c:pt>
                <c:pt idx="151">
                  <c:v>8.0269843709711353</c:v>
                </c:pt>
                <c:pt idx="152">
                  <c:v>7.9206048655862338</c:v>
                </c:pt>
                <c:pt idx="153">
                  <c:v>7.5252326164284122</c:v>
                </c:pt>
                <c:pt idx="154">
                  <c:v>7.3470944513525982</c:v>
                </c:pt>
                <c:pt idx="155">
                  <c:v>7.37940275505371</c:v>
                </c:pt>
                <c:pt idx="156">
                  <c:v>7.2565921786051035</c:v>
                </c:pt>
                <c:pt idx="157">
                  <c:v>7.8027027266178717</c:v>
                </c:pt>
                <c:pt idx="158">
                  <c:v>7.4000728532227056</c:v>
                </c:pt>
                <c:pt idx="159">
                  <c:v>7.5159944591153938</c:v>
                </c:pt>
                <c:pt idx="160">
                  <c:v>7.5695089285395145</c:v>
                </c:pt>
                <c:pt idx="161">
                  <c:v>7.8602177257855566</c:v>
                </c:pt>
                <c:pt idx="162">
                  <c:v>7.6903567427847319</c:v>
                </c:pt>
                <c:pt idx="163">
                  <c:v>7.1438581769676546</c:v>
                </c:pt>
                <c:pt idx="164">
                  <c:v>7.1325179093010727</c:v>
                </c:pt>
                <c:pt idx="165">
                  <c:v>7.5245722753261912</c:v>
                </c:pt>
                <c:pt idx="166">
                  <c:v>7.4302786788970288</c:v>
                </c:pt>
                <c:pt idx="167">
                  <c:v>7.6816642125294932</c:v>
                </c:pt>
                <c:pt idx="168">
                  <c:v>7.585610441840851</c:v>
                </c:pt>
                <c:pt idx="169">
                  <c:v>7.7353772254921571</c:v>
                </c:pt>
                <c:pt idx="170">
                  <c:v>7.9252534806580455</c:v>
                </c:pt>
                <c:pt idx="171">
                  <c:v>7.519503164649044</c:v>
                </c:pt>
                <c:pt idx="172">
                  <c:v>7.6167146157481325</c:v>
                </c:pt>
                <c:pt idx="173">
                  <c:v>7.238571043424824</c:v>
                </c:pt>
                <c:pt idx="174">
                  <c:v>7.1383428335598076</c:v>
                </c:pt>
                <c:pt idx="175">
                  <c:v>7.4326841196567184</c:v>
                </c:pt>
                <c:pt idx="176">
                  <c:v>7.1912686581595331</c:v>
                </c:pt>
                <c:pt idx="177">
                  <c:v>6.935810898505701</c:v>
                </c:pt>
                <c:pt idx="178">
                  <c:v>7.2832856220135911</c:v>
                </c:pt>
                <c:pt idx="179">
                  <c:v>6.6009114570086735</c:v>
                </c:pt>
                <c:pt idx="180">
                  <c:v>6.3702452897566264</c:v>
                </c:pt>
                <c:pt idx="181">
                  <c:v>6.6908736177967221</c:v>
                </c:pt>
                <c:pt idx="182">
                  <c:v>6.3783663332710683</c:v>
                </c:pt>
                <c:pt idx="183">
                  <c:v>6.9660389071309003</c:v>
                </c:pt>
                <c:pt idx="184">
                  <c:v>7.0293095854343068</c:v>
                </c:pt>
                <c:pt idx="185">
                  <c:v>6.1626240219982531</c:v>
                </c:pt>
                <c:pt idx="186">
                  <c:v>5.8983563217744006</c:v>
                </c:pt>
                <c:pt idx="187">
                  <c:v>6.2768290841868968</c:v>
                </c:pt>
                <c:pt idx="188">
                  <c:v>6.0126604106168102</c:v>
                </c:pt>
                <c:pt idx="189">
                  <c:v>5.4216246072605223</c:v>
                </c:pt>
                <c:pt idx="190">
                  <c:v>5.9219631485052382</c:v>
                </c:pt>
                <c:pt idx="191">
                  <c:v>5.4868129465190485</c:v>
                </c:pt>
                <c:pt idx="192">
                  <c:v>5.4317491021479647</c:v>
                </c:pt>
                <c:pt idx="193">
                  <c:v>5.8213890806984026</c:v>
                </c:pt>
                <c:pt idx="194">
                  <c:v>5.828890104607054</c:v>
                </c:pt>
                <c:pt idx="195">
                  <c:v>6.1915932400776752</c:v>
                </c:pt>
                <c:pt idx="196">
                  <c:v>6.2888117995256732</c:v>
                </c:pt>
                <c:pt idx="197">
                  <c:v>5.8235383757818227</c:v>
                </c:pt>
                <c:pt idx="198">
                  <c:v>5.6182247477067904</c:v>
                </c:pt>
                <c:pt idx="199">
                  <c:v>5.9807315456782195</c:v>
                </c:pt>
                <c:pt idx="200">
                  <c:v>6.3880676362829014</c:v>
                </c:pt>
                <c:pt idx="201">
                  <c:v>6.2961088873552562</c:v>
                </c:pt>
                <c:pt idx="202">
                  <c:v>6.1455780787538439</c:v>
                </c:pt>
                <c:pt idx="203">
                  <c:v>5.5236601761148307</c:v>
                </c:pt>
                <c:pt idx="204">
                  <c:v>5.6308310368258452</c:v>
                </c:pt>
                <c:pt idx="205">
                  <c:v>5.5212973854486425</c:v>
                </c:pt>
                <c:pt idx="206">
                  <c:v>5.2657989366251767</c:v>
                </c:pt>
                <c:pt idx="207">
                  <c:v>5.4225034688128337</c:v>
                </c:pt>
                <c:pt idx="208">
                  <c:v>5.2319793734341813</c:v>
                </c:pt>
                <c:pt idx="209">
                  <c:v>4.7942210201866509</c:v>
                </c:pt>
                <c:pt idx="210">
                  <c:v>5.2241802891022759</c:v>
                </c:pt>
                <c:pt idx="211">
                  <c:v>5.3588672007714999</c:v>
                </c:pt>
                <c:pt idx="212">
                  <c:v>5.7278745838213352</c:v>
                </c:pt>
                <c:pt idx="213">
                  <c:v>6.0425295701797888</c:v>
                </c:pt>
                <c:pt idx="214">
                  <c:v>5.9545260046319992</c:v>
                </c:pt>
                <c:pt idx="215">
                  <c:v>5.6072724978444954</c:v>
                </c:pt>
                <c:pt idx="216">
                  <c:v>5.4897756573217382</c:v>
                </c:pt>
                <c:pt idx="217">
                  <c:v>5.6411807928391067</c:v>
                </c:pt>
                <c:pt idx="218">
                  <c:v>5.7961364260793902</c:v>
                </c:pt>
                <c:pt idx="219">
                  <c:v>5.8947498151644018</c:v>
                </c:pt>
                <c:pt idx="220">
                  <c:v>5.634185197049546</c:v>
                </c:pt>
                <c:pt idx="221">
                  <c:v>5.5809562871592222</c:v>
                </c:pt>
                <c:pt idx="222">
                  <c:v>5.2171327288310421</c:v>
                </c:pt>
                <c:pt idx="223">
                  <c:v>4.9075531035944753</c:v>
                </c:pt>
                <c:pt idx="224">
                  <c:v>4.9837363428087755</c:v>
                </c:pt>
                <c:pt idx="225">
                  <c:v>5.2331553149479015</c:v>
                </c:pt>
                <c:pt idx="226">
                  <c:v>5.6061801407094158</c:v>
                </c:pt>
                <c:pt idx="227">
                  <c:v>5.9055206795717741</c:v>
                </c:pt>
                <c:pt idx="228">
                  <c:v>5.7866329312596942</c:v>
                </c:pt>
                <c:pt idx="229">
                  <c:v>6.2859589004579552</c:v>
                </c:pt>
                <c:pt idx="230">
                  <c:v>6.778164510087481</c:v>
                </c:pt>
                <c:pt idx="231">
                  <c:v>7.4000278745322445</c:v>
                </c:pt>
                <c:pt idx="232">
                  <c:v>7.3971742401180096</c:v>
                </c:pt>
                <c:pt idx="233">
                  <c:v>7.5083785986046037</c:v>
                </c:pt>
                <c:pt idx="234">
                  <c:v>7.5860536106281407</c:v>
                </c:pt>
                <c:pt idx="235">
                  <c:v>7.5141341551825835</c:v>
                </c:pt>
                <c:pt idx="236">
                  <c:v>7.5747920250305301</c:v>
                </c:pt>
                <c:pt idx="237">
                  <c:v>7.9609835964553177</c:v>
                </c:pt>
                <c:pt idx="238">
                  <c:v>7.88658161143172</c:v>
                </c:pt>
                <c:pt idx="239">
                  <c:v>8.1342056029132479</c:v>
                </c:pt>
                <c:pt idx="240">
                  <c:v>7.9104477703400011</c:v>
                </c:pt>
                <c:pt idx="241">
                  <c:v>7.8388196346420136</c:v>
                </c:pt>
                <c:pt idx="242">
                  <c:v>7.8225467856204212</c:v>
                </c:pt>
                <c:pt idx="243">
                  <c:v>7.8386263610862983</c:v>
                </c:pt>
                <c:pt idx="244">
                  <c:v>8.1798372810691475</c:v>
                </c:pt>
                <c:pt idx="245">
                  <c:v>8.4548851600885655</c:v>
                </c:pt>
                <c:pt idx="246">
                  <c:v>8.4758655744548115</c:v>
                </c:pt>
                <c:pt idx="247">
                  <c:v>8.2168025337683517</c:v>
                </c:pt>
                <c:pt idx="248">
                  <c:v>8.4992666267404537</c:v>
                </c:pt>
                <c:pt idx="249">
                  <c:v>8.7136930355606665</c:v>
                </c:pt>
                <c:pt idx="250">
                  <c:v>8.7344448797421315</c:v>
                </c:pt>
                <c:pt idx="251">
                  <c:v>8.7021789810189922</c:v>
                </c:pt>
                <c:pt idx="252">
                  <c:v>8.434753335512891</c:v>
                </c:pt>
                <c:pt idx="253">
                  <c:v>8.1763424245600902</c:v>
                </c:pt>
                <c:pt idx="254">
                  <c:v>7.6275843842514846</c:v>
                </c:pt>
                <c:pt idx="255">
                  <c:v>7.4976561445044387</c:v>
                </c:pt>
                <c:pt idx="256">
                  <c:v>6.9139459849310692</c:v>
                </c:pt>
                <c:pt idx="257">
                  <c:v>7.1708027411850672</c:v>
                </c:pt>
                <c:pt idx="258">
                  <c:v>6.6184752067038666</c:v>
                </c:pt>
                <c:pt idx="259">
                  <c:v>6.8446313716878704</c:v>
                </c:pt>
                <c:pt idx="260">
                  <c:v>6.7059739569213184</c:v>
                </c:pt>
                <c:pt idx="261">
                  <c:v>6.8676281059898203</c:v>
                </c:pt>
                <c:pt idx="262">
                  <c:v>6.8719141952672036</c:v>
                </c:pt>
                <c:pt idx="263">
                  <c:v>6.9540967584039715</c:v>
                </c:pt>
                <c:pt idx="264">
                  <c:v>6.5767871915002329</c:v>
                </c:pt>
                <c:pt idx="265">
                  <c:v>6.3838446642414892</c:v>
                </c:pt>
                <c:pt idx="266">
                  <c:v>6.4084493560900402</c:v>
                </c:pt>
                <c:pt idx="267">
                  <c:v>6.7650677448935381</c:v>
                </c:pt>
                <c:pt idx="268">
                  <c:v>6.8211570298737811</c:v>
                </c:pt>
                <c:pt idx="269">
                  <c:v>7.1659492095722532</c:v>
                </c:pt>
                <c:pt idx="270">
                  <c:v>7.4560311239790344</c:v>
                </c:pt>
                <c:pt idx="271">
                  <c:v>7.3748851542057459</c:v>
                </c:pt>
                <c:pt idx="272">
                  <c:v>7.606287403243206</c:v>
                </c:pt>
                <c:pt idx="273">
                  <c:v>7.700328040497384</c:v>
                </c:pt>
                <c:pt idx="274">
                  <c:v>7.4508071003187348</c:v>
                </c:pt>
                <c:pt idx="275">
                  <c:v>7.2306607992228322</c:v>
                </c:pt>
                <c:pt idx="276">
                  <c:v>7.3256071381743615</c:v>
                </c:pt>
                <c:pt idx="277">
                  <c:v>7.1739963507695625</c:v>
                </c:pt>
                <c:pt idx="278">
                  <c:v>7.4563498966603303</c:v>
                </c:pt>
                <c:pt idx="279">
                  <c:v>7.4427872894973657</c:v>
                </c:pt>
                <c:pt idx="280">
                  <c:v>7.2451755574665322</c:v>
                </c:pt>
                <c:pt idx="281">
                  <c:v>6.9831335057980004</c:v>
                </c:pt>
                <c:pt idx="282">
                  <c:v>7.024471373538943</c:v>
                </c:pt>
                <c:pt idx="283">
                  <c:v>6.8135871285153193</c:v>
                </c:pt>
                <c:pt idx="284">
                  <c:v>6.377504262129019</c:v>
                </c:pt>
                <c:pt idx="285">
                  <c:v>6.7092743142971978</c:v>
                </c:pt>
                <c:pt idx="286">
                  <c:v>6.3529102328038434</c:v>
                </c:pt>
                <c:pt idx="287">
                  <c:v>6.051864915780425</c:v>
                </c:pt>
                <c:pt idx="288">
                  <c:v>5.7274450189431558</c:v>
                </c:pt>
                <c:pt idx="289">
                  <c:v>5.4506666246372903</c:v>
                </c:pt>
                <c:pt idx="290">
                  <c:v>5.2565827171475066</c:v>
                </c:pt>
                <c:pt idx="291">
                  <c:v>4.9249123044218246</c:v>
                </c:pt>
                <c:pt idx="292">
                  <c:v>5.8658579310187475</c:v>
                </c:pt>
                <c:pt idx="293">
                  <c:v>6.3082459028884097</c:v>
                </c:pt>
                <c:pt idx="294">
                  <c:v>5.5745675972972197</c:v>
                </c:pt>
                <c:pt idx="295">
                  <c:v>5.3817114732450655</c:v>
                </c:pt>
                <c:pt idx="296">
                  <c:v>5.2960020660291596</c:v>
                </c:pt>
                <c:pt idx="297">
                  <c:v>5.2987830237036793</c:v>
                </c:pt>
                <c:pt idx="298">
                  <c:v>5.081392065714696</c:v>
                </c:pt>
                <c:pt idx="299">
                  <c:v>4.9935173083514472</c:v>
                </c:pt>
                <c:pt idx="300">
                  <c:v>5.2095551063349843</c:v>
                </c:pt>
                <c:pt idx="301">
                  <c:v>5.2013927608622224</c:v>
                </c:pt>
                <c:pt idx="302">
                  <c:v>5.0847940234569622</c:v>
                </c:pt>
                <c:pt idx="303">
                  <c:v>4.9340747210516955</c:v>
                </c:pt>
                <c:pt idx="304">
                  <c:v>4.7011982249617779</c:v>
                </c:pt>
                <c:pt idx="305">
                  <c:v>4.3646810212989884</c:v>
                </c:pt>
                <c:pt idx="306">
                  <c:v>4.0773554304609938</c:v>
                </c:pt>
                <c:pt idx="307">
                  <c:v>4.2826386642165648</c:v>
                </c:pt>
                <c:pt idx="308">
                  <c:v>4.2573807396147245</c:v>
                </c:pt>
                <c:pt idx="309">
                  <c:v>3.9922222897377679</c:v>
                </c:pt>
                <c:pt idx="310">
                  <c:v>4.5026163258624408</c:v>
                </c:pt>
                <c:pt idx="311">
                  <c:v>4.6331164200235531</c:v>
                </c:pt>
                <c:pt idx="312">
                  <c:v>4.4228264574803777</c:v>
                </c:pt>
                <c:pt idx="313">
                  <c:v>4.483123027111291</c:v>
                </c:pt>
                <c:pt idx="314">
                  <c:v>4.3309276392875073</c:v>
                </c:pt>
                <c:pt idx="315">
                  <c:v>4.1188489465314948</c:v>
                </c:pt>
                <c:pt idx="316">
                  <c:v>4.6985457077986181</c:v>
                </c:pt>
                <c:pt idx="317">
                  <c:v>4.4271734579544697</c:v>
                </c:pt>
                <c:pt idx="318">
                  <c:v>4.4570313422053864</c:v>
                </c:pt>
                <c:pt idx="319">
                  <c:v>4.1586965121560793</c:v>
                </c:pt>
                <c:pt idx="320">
                  <c:v>4.4903376335819312</c:v>
                </c:pt>
                <c:pt idx="321">
                  <c:v>4.7840020332817534</c:v>
                </c:pt>
                <c:pt idx="322">
                  <c:v>5.2087370334215954</c:v>
                </c:pt>
                <c:pt idx="323">
                  <c:v>5.3696891717563311</c:v>
                </c:pt>
                <c:pt idx="324">
                  <c:v>5.0909595356746218</c:v>
                </c:pt>
                <c:pt idx="325">
                  <c:v>5.5331204080523833</c:v>
                </c:pt>
                <c:pt idx="326">
                  <c:v>5.6935554752827855</c:v>
                </c:pt>
                <c:pt idx="327">
                  <c:v>5.7435231237161988</c:v>
                </c:pt>
                <c:pt idx="328">
                  <c:v>5.6127016831612586</c:v>
                </c:pt>
                <c:pt idx="329">
                  <c:v>5.7493359147586576</c:v>
                </c:pt>
                <c:pt idx="330">
                  <c:v>5.7831692044165051</c:v>
                </c:pt>
                <c:pt idx="331">
                  <c:v>5.6090479918214253</c:v>
                </c:pt>
                <c:pt idx="332">
                  <c:v>5.337081704612312</c:v>
                </c:pt>
                <c:pt idx="333">
                  <c:v>5.0535821212963628</c:v>
                </c:pt>
                <c:pt idx="334">
                  <c:v>5.2099558701442339</c:v>
                </c:pt>
                <c:pt idx="335">
                  <c:v>5.1124894989462932</c:v>
                </c:pt>
                <c:pt idx="336">
                  <c:v>4.9948856655166685</c:v>
                </c:pt>
                <c:pt idx="337">
                  <c:v>4.971737449848268</c:v>
                </c:pt>
                <c:pt idx="338">
                  <c:v>5.2653740289411166</c:v>
                </c:pt>
                <c:pt idx="339">
                  <c:v>4.8151520437836881</c:v>
                </c:pt>
                <c:pt idx="340">
                  <c:v>4.9391231194707785</c:v>
                </c:pt>
                <c:pt idx="341">
                  <c:v>4.8242946060596426</c:v>
                </c:pt>
                <c:pt idx="342">
                  <c:v>4.9687170143501103</c:v>
                </c:pt>
                <c:pt idx="343">
                  <c:v>4.8235193057974524</c:v>
                </c:pt>
                <c:pt idx="344">
                  <c:v>4.7590952366044936</c:v>
                </c:pt>
                <c:pt idx="345">
                  <c:v>4.99646727314913</c:v>
                </c:pt>
                <c:pt idx="346">
                  <c:v>5.0679357161121263</c:v>
                </c:pt>
                <c:pt idx="347">
                  <c:v>4.9875424959768822</c:v>
                </c:pt>
                <c:pt idx="348">
                  <c:v>5.2128369574921285</c:v>
                </c:pt>
                <c:pt idx="349">
                  <c:v>5.4074194298675327</c:v>
                </c:pt>
                <c:pt idx="350">
                  <c:v>5.6635864311617601</c:v>
                </c:pt>
                <c:pt idx="351">
                  <c:v>5.7943052908884685</c:v>
                </c:pt>
                <c:pt idx="352">
                  <c:v>5.6078644517277842</c:v>
                </c:pt>
                <c:pt idx="353">
                  <c:v>5.491529826251873</c:v>
                </c:pt>
                <c:pt idx="354">
                  <c:v>5.6538829221106202</c:v>
                </c:pt>
                <c:pt idx="355">
                  <c:v>5.8861294714178003</c:v>
                </c:pt>
                <c:pt idx="356">
                  <c:v>5.7215960733674409</c:v>
                </c:pt>
                <c:pt idx="357">
                  <c:v>5.7804416819164928</c:v>
                </c:pt>
                <c:pt idx="358">
                  <c:v>5.6721405937287583</c:v>
                </c:pt>
                <c:pt idx="359">
                  <c:v>5.4970001909692146</c:v>
                </c:pt>
                <c:pt idx="360">
                  <c:v>5.356456857702141</c:v>
                </c:pt>
                <c:pt idx="361">
                  <c:v>5.4009127169021287</c:v>
                </c:pt>
                <c:pt idx="362">
                  <c:v>5.4431331229275681</c:v>
                </c:pt>
                <c:pt idx="363">
                  <c:v>5.4106033573905865</c:v>
                </c:pt>
                <c:pt idx="364">
                  <c:v>5.2285237354017911</c:v>
                </c:pt>
                <c:pt idx="365">
                  <c:v>4.9945998608672992</c:v>
                </c:pt>
                <c:pt idx="366">
                  <c:v>5.3087170638633774</c:v>
                </c:pt>
                <c:pt idx="367">
                  <c:v>5.0976705523922305</c:v>
                </c:pt>
                <c:pt idx="368">
                  <c:v>5.1122263674787671</c:v>
                </c:pt>
                <c:pt idx="369">
                  <c:v>5.3016632531473817</c:v>
                </c:pt>
                <c:pt idx="370">
                  <c:v>5.3988036207573531</c:v>
                </c:pt>
                <c:pt idx="371">
                  <c:v>5.7928771255461919</c:v>
                </c:pt>
                <c:pt idx="372">
                  <c:v>5.9009368975441845</c:v>
                </c:pt>
                <c:pt idx="373">
                  <c:v>5.6958031842311962</c:v>
                </c:pt>
                <c:pt idx="374">
                  <c:v>5.5671108167326011</c:v>
                </c:pt>
                <c:pt idx="375">
                  <c:v>5.6892649739266554</c:v>
                </c:pt>
                <c:pt idx="376">
                  <c:v>5.5349315663314913</c:v>
                </c:pt>
                <c:pt idx="377">
                  <c:v>5.352859665480314</c:v>
                </c:pt>
                <c:pt idx="378">
                  <c:v>5.529326633215792</c:v>
                </c:pt>
                <c:pt idx="379">
                  <c:v>5.4280142775842144</c:v>
                </c:pt>
                <c:pt idx="380">
                  <c:v>5.4598917908298183</c:v>
                </c:pt>
                <c:pt idx="381">
                  <c:v>5.3760477124141337</c:v>
                </c:pt>
                <c:pt idx="382">
                  <c:v>5.2478267019829383</c:v>
                </c:pt>
                <c:pt idx="383">
                  <c:v>5.550788699499587</c:v>
                </c:pt>
                <c:pt idx="384">
                  <c:v>5.5417653859044957</c:v>
                </c:pt>
                <c:pt idx="385">
                  <c:v>5.7171357069839557</c:v>
                </c:pt>
                <c:pt idx="386">
                  <c:v>5.8326181884948314</c:v>
                </c:pt>
                <c:pt idx="387">
                  <c:v>6.0246100353656962</c:v>
                </c:pt>
                <c:pt idx="388">
                  <c:v>6.0508127575838788</c:v>
                </c:pt>
                <c:pt idx="389">
                  <c:v>6.0265372558245378</c:v>
                </c:pt>
                <c:pt idx="390">
                  <c:v>5.620448925569077</c:v>
                </c:pt>
                <c:pt idx="391">
                  <c:v>5.464300437847025</c:v>
                </c:pt>
                <c:pt idx="392">
                  <c:v>5.3709848521817039</c:v>
                </c:pt>
                <c:pt idx="393">
                  <c:v>5.3306770822440619</c:v>
                </c:pt>
                <c:pt idx="394">
                  <c:v>5.5675624420038261</c:v>
                </c:pt>
                <c:pt idx="395">
                  <c:v>5.1014095439189555</c:v>
                </c:pt>
                <c:pt idx="396">
                  <c:v>5.0608864400324194</c:v>
                </c:pt>
                <c:pt idx="397">
                  <c:v>4.9784849887723137</c:v>
                </c:pt>
                <c:pt idx="398">
                  <c:v>5.0403292175418279</c:v>
                </c:pt>
                <c:pt idx="399">
                  <c:v>4.520845073853863</c:v>
                </c:pt>
                <c:pt idx="400">
                  <c:v>4.6301301781346726</c:v>
                </c:pt>
                <c:pt idx="401">
                  <c:v>4.5441821509993208</c:v>
                </c:pt>
                <c:pt idx="402">
                  <c:v>4.825996687950318</c:v>
                </c:pt>
                <c:pt idx="403">
                  <c:v>4.8156645802515774</c:v>
                </c:pt>
                <c:pt idx="404">
                  <c:v>4.6056573584142058</c:v>
                </c:pt>
                <c:pt idx="405">
                  <c:v>4.4329529132915546</c:v>
                </c:pt>
                <c:pt idx="406">
                  <c:v>4.385955696798427</c:v>
                </c:pt>
                <c:pt idx="407">
                  <c:v>4.4143811261862176</c:v>
                </c:pt>
                <c:pt idx="408">
                  <c:v>4.1278575531976669</c:v>
                </c:pt>
                <c:pt idx="409">
                  <c:v>4.2110270738133115</c:v>
                </c:pt>
                <c:pt idx="410">
                  <c:v>4.5037974148010473</c:v>
                </c:pt>
                <c:pt idx="411">
                  <c:v>4.3152646375791859</c:v>
                </c:pt>
                <c:pt idx="412">
                  <c:v>4.5204521537399511</c:v>
                </c:pt>
                <c:pt idx="413">
                  <c:v>4.6037653120266864</c:v>
                </c:pt>
                <c:pt idx="414">
                  <c:v>4.6123204550556185</c:v>
                </c:pt>
                <c:pt idx="415">
                  <c:v>4.7486774610455473</c:v>
                </c:pt>
                <c:pt idx="416">
                  <c:v>4.8328649462482165</c:v>
                </c:pt>
                <c:pt idx="417">
                  <c:v>4.6569363746638226</c:v>
                </c:pt>
                <c:pt idx="418">
                  <c:v>4.6054778113253425</c:v>
                </c:pt>
                <c:pt idx="419">
                  <c:v>4.3612969569866156</c:v>
                </c:pt>
                <c:pt idx="420">
                  <c:v>4.3760938431474106</c:v>
                </c:pt>
                <c:pt idx="421">
                  <c:v>4.490638267717606</c:v>
                </c:pt>
                <c:pt idx="422">
                  <c:v>4.2116936653602499</c:v>
                </c:pt>
                <c:pt idx="423">
                  <c:v>3.6004630427500128</c:v>
                </c:pt>
                <c:pt idx="424">
                  <c:v>3.7907113832140293</c:v>
                </c:pt>
                <c:pt idx="425">
                  <c:v>3.8615759841928554</c:v>
                </c:pt>
                <c:pt idx="426">
                  <c:v>4.2779487471862554</c:v>
                </c:pt>
                <c:pt idx="427">
                  <c:v>4.1886215580482444</c:v>
                </c:pt>
                <c:pt idx="428">
                  <c:v>4.141496391274746</c:v>
                </c:pt>
                <c:pt idx="429">
                  <c:v>4.059028268604159</c:v>
                </c:pt>
                <c:pt idx="430">
                  <c:v>4.2077796613809726</c:v>
                </c:pt>
                <c:pt idx="431">
                  <c:v>4.5933588117798241</c:v>
                </c:pt>
                <c:pt idx="432">
                  <c:v>4.6692340633939233</c:v>
                </c:pt>
                <c:pt idx="433">
                  <c:v>4.5154714071931723</c:v>
                </c:pt>
                <c:pt idx="434">
                  <c:v>4.4578250261283703</c:v>
                </c:pt>
                <c:pt idx="435">
                  <c:v>4.3712823488393449</c:v>
                </c:pt>
                <c:pt idx="436">
                  <c:v>4.2267377504822568</c:v>
                </c:pt>
                <c:pt idx="437">
                  <c:v>4.3716626455060359</c:v>
                </c:pt>
                <c:pt idx="438">
                  <c:v>4.2692347693265242</c:v>
                </c:pt>
                <c:pt idx="439">
                  <c:v>4.4702509102543919</c:v>
                </c:pt>
                <c:pt idx="440">
                  <c:v>4.3965150265467878</c:v>
                </c:pt>
                <c:pt idx="441">
                  <c:v>4.3681565136849621</c:v>
                </c:pt>
                <c:pt idx="442">
                  <c:v>4.7214032165079578</c:v>
                </c:pt>
                <c:pt idx="443">
                  <c:v>4.4951167726465124</c:v>
                </c:pt>
                <c:pt idx="444">
                  <c:v>4.864425034947617</c:v>
                </c:pt>
                <c:pt idx="445">
                  <c:v>4.815204988727162</c:v>
                </c:pt>
                <c:pt idx="446">
                  <c:v>4.8878677568648055</c:v>
                </c:pt>
                <c:pt idx="447">
                  <c:v>4.7628293258215271</c:v>
                </c:pt>
                <c:pt idx="448">
                  <c:v>4.6076821348339125</c:v>
                </c:pt>
                <c:pt idx="449">
                  <c:v>4.4969996272035351</c:v>
                </c:pt>
                <c:pt idx="450">
                  <c:v>3.6745185570430827</c:v>
                </c:pt>
                <c:pt idx="451">
                  <c:v>3.6589471059665479</c:v>
                </c:pt>
                <c:pt idx="452">
                  <c:v>2.8307360937957604</c:v>
                </c:pt>
                <c:pt idx="453">
                  <c:v>2.4230592926743677</c:v>
                </c:pt>
                <c:pt idx="454">
                  <c:v>2.038233994933214</c:v>
                </c:pt>
                <c:pt idx="455">
                  <c:v>1.5072205995438459</c:v>
                </c:pt>
                <c:pt idx="456">
                  <c:v>1.6652994942259802</c:v>
                </c:pt>
                <c:pt idx="457">
                  <c:v>0.4929456132623633</c:v>
                </c:pt>
                <c:pt idx="458">
                  <c:v>0.9909679357820167</c:v>
                </c:pt>
                <c:pt idx="459">
                  <c:v>0.77324631701094493</c:v>
                </c:pt>
                <c:pt idx="460">
                  <c:v>1.204134696152237</c:v>
                </c:pt>
                <c:pt idx="461">
                  <c:v>1.2196475646291338</c:v>
                </c:pt>
                <c:pt idx="462">
                  <c:v>1.3180571401927965</c:v>
                </c:pt>
                <c:pt idx="463">
                  <c:v>1.1820258926753757</c:v>
                </c:pt>
                <c:pt idx="464">
                  <c:v>1.400072412014719</c:v>
                </c:pt>
                <c:pt idx="465">
                  <c:v>1.363780368980394</c:v>
                </c:pt>
                <c:pt idx="466">
                  <c:v>1.7196270116961676</c:v>
                </c:pt>
                <c:pt idx="467">
                  <c:v>1.7675329938301232</c:v>
                </c:pt>
                <c:pt idx="468">
                  <c:v>1.7677109476683661</c:v>
                </c:pt>
                <c:pt idx="469">
                  <c:v>1.6650900430486004</c:v>
                </c:pt>
                <c:pt idx="470">
                  <c:v>1.5164349806553235</c:v>
                </c:pt>
                <c:pt idx="471">
                  <c:v>1.7815044536131586</c:v>
                </c:pt>
                <c:pt idx="472">
                  <c:v>1.4226735299324833</c:v>
                </c:pt>
                <c:pt idx="473">
                  <c:v>1.6574798201937746</c:v>
                </c:pt>
                <c:pt idx="474">
                  <c:v>1.8868889127083843</c:v>
                </c:pt>
                <c:pt idx="475">
                  <c:v>1.9522914828961513</c:v>
                </c:pt>
                <c:pt idx="476">
                  <c:v>2.2739310348476094</c:v>
                </c:pt>
                <c:pt idx="477">
                  <c:v>2.3369037752854815</c:v>
                </c:pt>
                <c:pt idx="478">
                  <c:v>2.4603625596200551</c:v>
                </c:pt>
                <c:pt idx="479">
                  <c:v>2.5640797432225915</c:v>
                </c:pt>
                <c:pt idx="480">
                  <c:v>2.9527440396062365</c:v>
                </c:pt>
                <c:pt idx="481">
                  <c:v>3.469484605730333</c:v>
                </c:pt>
                <c:pt idx="482">
                  <c:v>3.4640734364013159</c:v>
                </c:pt>
                <c:pt idx="483">
                  <c:v>3.4188814954159152</c:v>
                </c:pt>
                <c:pt idx="484">
                  <c:v>3.6635296624166092</c:v>
                </c:pt>
                <c:pt idx="485">
                  <c:v>3.4165466479143758</c:v>
                </c:pt>
                <c:pt idx="486">
                  <c:v>3.7803872417683904</c:v>
                </c:pt>
                <c:pt idx="487">
                  <c:v>3.7095962979911912</c:v>
                </c:pt>
                <c:pt idx="488">
                  <c:v>3.8214796263564388</c:v>
                </c:pt>
                <c:pt idx="489">
                  <c:v>3.7342038086677576</c:v>
                </c:pt>
                <c:pt idx="490">
                  <c:v>3.5714786275108823</c:v>
                </c:pt>
                <c:pt idx="491">
                  <c:v>3.469066071048843</c:v>
                </c:pt>
                <c:pt idx="492">
                  <c:v>3.9097720604970521</c:v>
                </c:pt>
                <c:pt idx="493">
                  <c:v>4.1675422395860195</c:v>
                </c:pt>
                <c:pt idx="494">
                  <c:v>4.2133633920077074</c:v>
                </c:pt>
                <c:pt idx="495">
                  <c:v>3.9490100239236936</c:v>
                </c:pt>
                <c:pt idx="496">
                  <c:v>3.9938324533235203</c:v>
                </c:pt>
                <c:pt idx="497">
                  <c:v>3.9766417693883227</c:v>
                </c:pt>
                <c:pt idx="498">
                  <c:v>4.0029843299876466</c:v>
                </c:pt>
                <c:pt idx="499">
                  <c:v>3.8617900925643323</c:v>
                </c:pt>
                <c:pt idx="500">
                  <c:v>4.0140042317223346</c:v>
                </c:pt>
                <c:pt idx="501">
                  <c:v>4.0592771833737551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00-408D-8404-07586C02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66727"/>
        <c:axId val="106867055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LTN!$V$2</c15:sqref>
                        </c15:formulaRef>
                      </c:ext>
                    </c:extLst>
                    <c:strCache>
                      <c:ptCount val="1"/>
                      <c:pt idx="0">
                        <c:v>CDI</c:v>
                      </c:pt>
                    </c:strCache>
                  </c:strRef>
                </c:tx>
                <c:spPr>
                  <a:ln w="28575" cap="rnd">
                    <a:solidFill>
                      <a:schemeClr val="bg2">
                        <a:lumMod val="2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LTN!$B$3:$B$988</c15:sqref>
                        </c15:formulaRef>
                      </c:ext>
                    </c:extLst>
                    <c:numCache>
                      <c:formatCode>m/d/yyyy</c:formatCode>
                      <c:ptCount val="986"/>
                      <c:pt idx="0">
                        <c:v>43832</c:v>
                      </c:pt>
                      <c:pt idx="1">
                        <c:v>43833</c:v>
                      </c:pt>
                      <c:pt idx="2">
                        <c:v>43836</c:v>
                      </c:pt>
                      <c:pt idx="3">
                        <c:v>43837</c:v>
                      </c:pt>
                      <c:pt idx="4">
                        <c:v>43838</c:v>
                      </c:pt>
                      <c:pt idx="5">
                        <c:v>43839</c:v>
                      </c:pt>
                      <c:pt idx="6">
                        <c:v>43840</c:v>
                      </c:pt>
                      <c:pt idx="7">
                        <c:v>43843</c:v>
                      </c:pt>
                      <c:pt idx="8">
                        <c:v>43844</c:v>
                      </c:pt>
                      <c:pt idx="9">
                        <c:v>43845</c:v>
                      </c:pt>
                      <c:pt idx="10">
                        <c:v>43846</c:v>
                      </c:pt>
                      <c:pt idx="11">
                        <c:v>43847</c:v>
                      </c:pt>
                      <c:pt idx="12">
                        <c:v>43850</c:v>
                      </c:pt>
                      <c:pt idx="13">
                        <c:v>43851</c:v>
                      </c:pt>
                      <c:pt idx="14">
                        <c:v>43852</c:v>
                      </c:pt>
                      <c:pt idx="15">
                        <c:v>43853</c:v>
                      </c:pt>
                      <c:pt idx="16">
                        <c:v>43854</c:v>
                      </c:pt>
                      <c:pt idx="17">
                        <c:v>43857</c:v>
                      </c:pt>
                      <c:pt idx="18">
                        <c:v>43858</c:v>
                      </c:pt>
                      <c:pt idx="19">
                        <c:v>43859</c:v>
                      </c:pt>
                      <c:pt idx="20">
                        <c:v>43860</c:v>
                      </c:pt>
                      <c:pt idx="21">
                        <c:v>43861</c:v>
                      </c:pt>
                      <c:pt idx="22">
                        <c:v>43864</c:v>
                      </c:pt>
                      <c:pt idx="23">
                        <c:v>43865</c:v>
                      </c:pt>
                      <c:pt idx="24">
                        <c:v>43866</c:v>
                      </c:pt>
                      <c:pt idx="25">
                        <c:v>43867</c:v>
                      </c:pt>
                      <c:pt idx="26">
                        <c:v>43868</c:v>
                      </c:pt>
                      <c:pt idx="27">
                        <c:v>43871</c:v>
                      </c:pt>
                      <c:pt idx="28">
                        <c:v>43872</c:v>
                      </c:pt>
                      <c:pt idx="29">
                        <c:v>43873</c:v>
                      </c:pt>
                      <c:pt idx="30">
                        <c:v>43874</c:v>
                      </c:pt>
                      <c:pt idx="31">
                        <c:v>43875</c:v>
                      </c:pt>
                      <c:pt idx="32">
                        <c:v>43878</c:v>
                      </c:pt>
                      <c:pt idx="33">
                        <c:v>43879</c:v>
                      </c:pt>
                      <c:pt idx="34">
                        <c:v>43880</c:v>
                      </c:pt>
                      <c:pt idx="35">
                        <c:v>43881</c:v>
                      </c:pt>
                      <c:pt idx="36">
                        <c:v>43882</c:v>
                      </c:pt>
                      <c:pt idx="37">
                        <c:v>43887</c:v>
                      </c:pt>
                      <c:pt idx="38">
                        <c:v>43888</c:v>
                      </c:pt>
                      <c:pt idx="39">
                        <c:v>43889</c:v>
                      </c:pt>
                      <c:pt idx="40">
                        <c:v>43892</c:v>
                      </c:pt>
                      <c:pt idx="41">
                        <c:v>43893</c:v>
                      </c:pt>
                      <c:pt idx="42">
                        <c:v>43894</c:v>
                      </c:pt>
                      <c:pt idx="43">
                        <c:v>43895</c:v>
                      </c:pt>
                      <c:pt idx="44">
                        <c:v>43896</c:v>
                      </c:pt>
                      <c:pt idx="45">
                        <c:v>43899</c:v>
                      </c:pt>
                      <c:pt idx="46">
                        <c:v>43900</c:v>
                      </c:pt>
                      <c:pt idx="47">
                        <c:v>43901</c:v>
                      </c:pt>
                      <c:pt idx="48">
                        <c:v>43902</c:v>
                      </c:pt>
                      <c:pt idx="49">
                        <c:v>43903</c:v>
                      </c:pt>
                      <c:pt idx="50">
                        <c:v>43906</c:v>
                      </c:pt>
                      <c:pt idx="51">
                        <c:v>43907</c:v>
                      </c:pt>
                      <c:pt idx="52">
                        <c:v>43908</c:v>
                      </c:pt>
                      <c:pt idx="53">
                        <c:v>43909</c:v>
                      </c:pt>
                      <c:pt idx="54">
                        <c:v>43910</c:v>
                      </c:pt>
                      <c:pt idx="55">
                        <c:v>43913</c:v>
                      </c:pt>
                      <c:pt idx="56">
                        <c:v>43914</c:v>
                      </c:pt>
                      <c:pt idx="57">
                        <c:v>43915</c:v>
                      </c:pt>
                      <c:pt idx="58">
                        <c:v>43916</c:v>
                      </c:pt>
                      <c:pt idx="59">
                        <c:v>43917</c:v>
                      </c:pt>
                      <c:pt idx="60">
                        <c:v>43920</c:v>
                      </c:pt>
                      <c:pt idx="61">
                        <c:v>43921</c:v>
                      </c:pt>
                      <c:pt idx="62">
                        <c:v>43922</c:v>
                      </c:pt>
                      <c:pt idx="63">
                        <c:v>43923</c:v>
                      </c:pt>
                      <c:pt idx="64">
                        <c:v>43924</c:v>
                      </c:pt>
                      <c:pt idx="65">
                        <c:v>43927</c:v>
                      </c:pt>
                      <c:pt idx="66">
                        <c:v>43928</c:v>
                      </c:pt>
                      <c:pt idx="67">
                        <c:v>43929</c:v>
                      </c:pt>
                      <c:pt idx="68">
                        <c:v>43930</c:v>
                      </c:pt>
                      <c:pt idx="69">
                        <c:v>43934</c:v>
                      </c:pt>
                      <c:pt idx="70">
                        <c:v>43935</c:v>
                      </c:pt>
                      <c:pt idx="71">
                        <c:v>43936</c:v>
                      </c:pt>
                      <c:pt idx="72">
                        <c:v>43937</c:v>
                      </c:pt>
                      <c:pt idx="73">
                        <c:v>43938</c:v>
                      </c:pt>
                      <c:pt idx="74">
                        <c:v>43941</c:v>
                      </c:pt>
                      <c:pt idx="75">
                        <c:v>43943</c:v>
                      </c:pt>
                      <c:pt idx="76">
                        <c:v>43944</c:v>
                      </c:pt>
                      <c:pt idx="77">
                        <c:v>43945</c:v>
                      </c:pt>
                      <c:pt idx="78">
                        <c:v>43948</c:v>
                      </c:pt>
                      <c:pt idx="79">
                        <c:v>43949</c:v>
                      </c:pt>
                      <c:pt idx="80">
                        <c:v>43950</c:v>
                      </c:pt>
                      <c:pt idx="81">
                        <c:v>43951</c:v>
                      </c:pt>
                      <c:pt idx="82">
                        <c:v>43955</c:v>
                      </c:pt>
                      <c:pt idx="83">
                        <c:v>43956</c:v>
                      </c:pt>
                      <c:pt idx="84">
                        <c:v>43957</c:v>
                      </c:pt>
                      <c:pt idx="85">
                        <c:v>43958</c:v>
                      </c:pt>
                      <c:pt idx="86">
                        <c:v>43959</c:v>
                      </c:pt>
                      <c:pt idx="87">
                        <c:v>43962</c:v>
                      </c:pt>
                      <c:pt idx="88">
                        <c:v>43963</c:v>
                      </c:pt>
                      <c:pt idx="89">
                        <c:v>43964</c:v>
                      </c:pt>
                      <c:pt idx="90">
                        <c:v>43965</c:v>
                      </c:pt>
                      <c:pt idx="91">
                        <c:v>43966</c:v>
                      </c:pt>
                      <c:pt idx="92">
                        <c:v>43969</c:v>
                      </c:pt>
                      <c:pt idx="93">
                        <c:v>43970</c:v>
                      </c:pt>
                      <c:pt idx="94">
                        <c:v>43971</c:v>
                      </c:pt>
                      <c:pt idx="95">
                        <c:v>43972</c:v>
                      </c:pt>
                      <c:pt idx="96">
                        <c:v>43973</c:v>
                      </c:pt>
                      <c:pt idx="97">
                        <c:v>43976</c:v>
                      </c:pt>
                      <c:pt idx="98">
                        <c:v>43977</c:v>
                      </c:pt>
                      <c:pt idx="99">
                        <c:v>43978</c:v>
                      </c:pt>
                      <c:pt idx="100">
                        <c:v>43979</c:v>
                      </c:pt>
                      <c:pt idx="101">
                        <c:v>43980</c:v>
                      </c:pt>
                      <c:pt idx="102">
                        <c:v>43983</c:v>
                      </c:pt>
                      <c:pt idx="103">
                        <c:v>43984</c:v>
                      </c:pt>
                      <c:pt idx="104">
                        <c:v>43985</c:v>
                      </c:pt>
                      <c:pt idx="105">
                        <c:v>43986</c:v>
                      </c:pt>
                      <c:pt idx="106">
                        <c:v>43987</c:v>
                      </c:pt>
                      <c:pt idx="107">
                        <c:v>43990</c:v>
                      </c:pt>
                      <c:pt idx="108">
                        <c:v>43991</c:v>
                      </c:pt>
                      <c:pt idx="109">
                        <c:v>43992</c:v>
                      </c:pt>
                      <c:pt idx="110">
                        <c:v>43994</c:v>
                      </c:pt>
                      <c:pt idx="111">
                        <c:v>43997</c:v>
                      </c:pt>
                      <c:pt idx="112">
                        <c:v>43998</c:v>
                      </c:pt>
                      <c:pt idx="113">
                        <c:v>43999</c:v>
                      </c:pt>
                      <c:pt idx="114">
                        <c:v>44000</c:v>
                      </c:pt>
                      <c:pt idx="115">
                        <c:v>44001</c:v>
                      </c:pt>
                      <c:pt idx="116">
                        <c:v>44004</c:v>
                      </c:pt>
                      <c:pt idx="117">
                        <c:v>44005</c:v>
                      </c:pt>
                      <c:pt idx="118">
                        <c:v>44006</c:v>
                      </c:pt>
                      <c:pt idx="119">
                        <c:v>44007</c:v>
                      </c:pt>
                      <c:pt idx="120">
                        <c:v>44008</c:v>
                      </c:pt>
                      <c:pt idx="121">
                        <c:v>44011</c:v>
                      </c:pt>
                      <c:pt idx="122">
                        <c:v>44012</c:v>
                      </c:pt>
                      <c:pt idx="123">
                        <c:v>44013</c:v>
                      </c:pt>
                      <c:pt idx="124">
                        <c:v>44014</c:v>
                      </c:pt>
                      <c:pt idx="125">
                        <c:v>44015</c:v>
                      </c:pt>
                      <c:pt idx="126">
                        <c:v>44018</c:v>
                      </c:pt>
                      <c:pt idx="127">
                        <c:v>44019</c:v>
                      </c:pt>
                      <c:pt idx="128">
                        <c:v>44020</c:v>
                      </c:pt>
                      <c:pt idx="129">
                        <c:v>44021</c:v>
                      </c:pt>
                      <c:pt idx="130">
                        <c:v>44022</c:v>
                      </c:pt>
                      <c:pt idx="131">
                        <c:v>44025</c:v>
                      </c:pt>
                      <c:pt idx="132">
                        <c:v>44026</c:v>
                      </c:pt>
                      <c:pt idx="133">
                        <c:v>44027</c:v>
                      </c:pt>
                      <c:pt idx="134">
                        <c:v>44028</c:v>
                      </c:pt>
                      <c:pt idx="135">
                        <c:v>44029</c:v>
                      </c:pt>
                      <c:pt idx="136">
                        <c:v>44032</c:v>
                      </c:pt>
                      <c:pt idx="137">
                        <c:v>44033</c:v>
                      </c:pt>
                      <c:pt idx="138">
                        <c:v>44034</c:v>
                      </c:pt>
                      <c:pt idx="139">
                        <c:v>44035</c:v>
                      </c:pt>
                      <c:pt idx="140">
                        <c:v>44036</c:v>
                      </c:pt>
                      <c:pt idx="141">
                        <c:v>44039</c:v>
                      </c:pt>
                      <c:pt idx="142">
                        <c:v>44040</c:v>
                      </c:pt>
                      <c:pt idx="143">
                        <c:v>44041</c:v>
                      </c:pt>
                      <c:pt idx="144">
                        <c:v>44042</c:v>
                      </c:pt>
                      <c:pt idx="145">
                        <c:v>44043</c:v>
                      </c:pt>
                      <c:pt idx="146">
                        <c:v>44046</c:v>
                      </c:pt>
                      <c:pt idx="147">
                        <c:v>44047</c:v>
                      </c:pt>
                      <c:pt idx="148">
                        <c:v>44048</c:v>
                      </c:pt>
                      <c:pt idx="149">
                        <c:v>44049</c:v>
                      </c:pt>
                      <c:pt idx="150">
                        <c:v>44050</c:v>
                      </c:pt>
                      <c:pt idx="151">
                        <c:v>44053</c:v>
                      </c:pt>
                      <c:pt idx="152">
                        <c:v>44054</c:v>
                      </c:pt>
                      <c:pt idx="153">
                        <c:v>44055</c:v>
                      </c:pt>
                      <c:pt idx="154">
                        <c:v>44056</c:v>
                      </c:pt>
                      <c:pt idx="155">
                        <c:v>44057</c:v>
                      </c:pt>
                      <c:pt idx="156">
                        <c:v>44060</c:v>
                      </c:pt>
                      <c:pt idx="157">
                        <c:v>44061</c:v>
                      </c:pt>
                      <c:pt idx="158">
                        <c:v>44062</c:v>
                      </c:pt>
                      <c:pt idx="159">
                        <c:v>44063</c:v>
                      </c:pt>
                      <c:pt idx="160">
                        <c:v>44064</c:v>
                      </c:pt>
                      <c:pt idx="161">
                        <c:v>44067</c:v>
                      </c:pt>
                      <c:pt idx="162">
                        <c:v>44068</c:v>
                      </c:pt>
                      <c:pt idx="163">
                        <c:v>44069</c:v>
                      </c:pt>
                      <c:pt idx="164">
                        <c:v>44070</c:v>
                      </c:pt>
                      <c:pt idx="165">
                        <c:v>44071</c:v>
                      </c:pt>
                      <c:pt idx="166">
                        <c:v>44074</c:v>
                      </c:pt>
                      <c:pt idx="167">
                        <c:v>44075</c:v>
                      </c:pt>
                      <c:pt idx="168">
                        <c:v>44076</c:v>
                      </c:pt>
                      <c:pt idx="169">
                        <c:v>44077</c:v>
                      </c:pt>
                      <c:pt idx="170">
                        <c:v>44078</c:v>
                      </c:pt>
                      <c:pt idx="171">
                        <c:v>44082</c:v>
                      </c:pt>
                      <c:pt idx="172">
                        <c:v>44083</c:v>
                      </c:pt>
                      <c:pt idx="173">
                        <c:v>44084</c:v>
                      </c:pt>
                      <c:pt idx="174">
                        <c:v>44085</c:v>
                      </c:pt>
                      <c:pt idx="175">
                        <c:v>44088</c:v>
                      </c:pt>
                      <c:pt idx="176">
                        <c:v>44089</c:v>
                      </c:pt>
                      <c:pt idx="177">
                        <c:v>44090</c:v>
                      </c:pt>
                      <c:pt idx="178">
                        <c:v>44091</c:v>
                      </c:pt>
                      <c:pt idx="179">
                        <c:v>44092</c:v>
                      </c:pt>
                      <c:pt idx="180">
                        <c:v>44095</c:v>
                      </c:pt>
                      <c:pt idx="181">
                        <c:v>44096</c:v>
                      </c:pt>
                      <c:pt idx="182">
                        <c:v>44097</c:v>
                      </c:pt>
                      <c:pt idx="183">
                        <c:v>44098</c:v>
                      </c:pt>
                      <c:pt idx="184">
                        <c:v>44099</c:v>
                      </c:pt>
                      <c:pt idx="185">
                        <c:v>44102</c:v>
                      </c:pt>
                      <c:pt idx="186">
                        <c:v>44103</c:v>
                      </c:pt>
                      <c:pt idx="187">
                        <c:v>44104</c:v>
                      </c:pt>
                      <c:pt idx="188">
                        <c:v>44105</c:v>
                      </c:pt>
                      <c:pt idx="189">
                        <c:v>44106</c:v>
                      </c:pt>
                      <c:pt idx="190">
                        <c:v>44109</c:v>
                      </c:pt>
                      <c:pt idx="191">
                        <c:v>44110</c:v>
                      </c:pt>
                      <c:pt idx="192">
                        <c:v>44111</c:v>
                      </c:pt>
                      <c:pt idx="193">
                        <c:v>44112</c:v>
                      </c:pt>
                      <c:pt idx="194">
                        <c:v>44113</c:v>
                      </c:pt>
                      <c:pt idx="195">
                        <c:v>44117</c:v>
                      </c:pt>
                      <c:pt idx="196">
                        <c:v>44118</c:v>
                      </c:pt>
                      <c:pt idx="197">
                        <c:v>44119</c:v>
                      </c:pt>
                      <c:pt idx="198">
                        <c:v>44120</c:v>
                      </c:pt>
                      <c:pt idx="199">
                        <c:v>44123</c:v>
                      </c:pt>
                      <c:pt idx="200">
                        <c:v>44124</c:v>
                      </c:pt>
                      <c:pt idx="201">
                        <c:v>44125</c:v>
                      </c:pt>
                      <c:pt idx="202">
                        <c:v>44126</c:v>
                      </c:pt>
                      <c:pt idx="203">
                        <c:v>44127</c:v>
                      </c:pt>
                      <c:pt idx="204">
                        <c:v>44130</c:v>
                      </c:pt>
                      <c:pt idx="205">
                        <c:v>44131</c:v>
                      </c:pt>
                      <c:pt idx="206">
                        <c:v>44132</c:v>
                      </c:pt>
                      <c:pt idx="207">
                        <c:v>44133</c:v>
                      </c:pt>
                      <c:pt idx="208">
                        <c:v>44134</c:v>
                      </c:pt>
                      <c:pt idx="209">
                        <c:v>44138</c:v>
                      </c:pt>
                      <c:pt idx="210">
                        <c:v>44139</c:v>
                      </c:pt>
                      <c:pt idx="211">
                        <c:v>44140</c:v>
                      </c:pt>
                      <c:pt idx="212">
                        <c:v>44141</c:v>
                      </c:pt>
                      <c:pt idx="213">
                        <c:v>44144</c:v>
                      </c:pt>
                      <c:pt idx="214">
                        <c:v>44145</c:v>
                      </c:pt>
                      <c:pt idx="215">
                        <c:v>44146</c:v>
                      </c:pt>
                      <c:pt idx="216">
                        <c:v>44147</c:v>
                      </c:pt>
                      <c:pt idx="217">
                        <c:v>44148</c:v>
                      </c:pt>
                      <c:pt idx="218">
                        <c:v>44151</c:v>
                      </c:pt>
                      <c:pt idx="219">
                        <c:v>44152</c:v>
                      </c:pt>
                      <c:pt idx="220">
                        <c:v>44153</c:v>
                      </c:pt>
                      <c:pt idx="221">
                        <c:v>44154</c:v>
                      </c:pt>
                      <c:pt idx="222">
                        <c:v>44155</c:v>
                      </c:pt>
                      <c:pt idx="223">
                        <c:v>44158</c:v>
                      </c:pt>
                      <c:pt idx="224">
                        <c:v>44159</c:v>
                      </c:pt>
                      <c:pt idx="225">
                        <c:v>44160</c:v>
                      </c:pt>
                      <c:pt idx="226">
                        <c:v>44161</c:v>
                      </c:pt>
                      <c:pt idx="227">
                        <c:v>44162</c:v>
                      </c:pt>
                      <c:pt idx="228">
                        <c:v>44165</c:v>
                      </c:pt>
                      <c:pt idx="229">
                        <c:v>44166</c:v>
                      </c:pt>
                      <c:pt idx="230">
                        <c:v>44167</c:v>
                      </c:pt>
                      <c:pt idx="231">
                        <c:v>44168</c:v>
                      </c:pt>
                      <c:pt idx="232">
                        <c:v>44169</c:v>
                      </c:pt>
                      <c:pt idx="233">
                        <c:v>44172</c:v>
                      </c:pt>
                      <c:pt idx="234">
                        <c:v>44173</c:v>
                      </c:pt>
                      <c:pt idx="235">
                        <c:v>44174</c:v>
                      </c:pt>
                      <c:pt idx="236">
                        <c:v>44175</c:v>
                      </c:pt>
                      <c:pt idx="237">
                        <c:v>44176</c:v>
                      </c:pt>
                      <c:pt idx="238">
                        <c:v>44179</c:v>
                      </c:pt>
                      <c:pt idx="239">
                        <c:v>44180</c:v>
                      </c:pt>
                      <c:pt idx="240">
                        <c:v>44181</c:v>
                      </c:pt>
                      <c:pt idx="241">
                        <c:v>44182</c:v>
                      </c:pt>
                      <c:pt idx="242">
                        <c:v>44183</c:v>
                      </c:pt>
                      <c:pt idx="243">
                        <c:v>44186</c:v>
                      </c:pt>
                      <c:pt idx="244">
                        <c:v>44187</c:v>
                      </c:pt>
                      <c:pt idx="245">
                        <c:v>44188</c:v>
                      </c:pt>
                      <c:pt idx="246">
                        <c:v>44189</c:v>
                      </c:pt>
                      <c:pt idx="247">
                        <c:v>44193</c:v>
                      </c:pt>
                      <c:pt idx="248">
                        <c:v>44194</c:v>
                      </c:pt>
                      <c:pt idx="249">
                        <c:v>44195</c:v>
                      </c:pt>
                      <c:pt idx="250">
                        <c:v>44196</c:v>
                      </c:pt>
                      <c:pt idx="251">
                        <c:v>44200</c:v>
                      </c:pt>
                      <c:pt idx="252">
                        <c:v>44201</c:v>
                      </c:pt>
                      <c:pt idx="253">
                        <c:v>44202</c:v>
                      </c:pt>
                      <c:pt idx="254">
                        <c:v>44203</c:v>
                      </c:pt>
                      <c:pt idx="255">
                        <c:v>44204</c:v>
                      </c:pt>
                      <c:pt idx="256">
                        <c:v>44207</c:v>
                      </c:pt>
                      <c:pt idx="257">
                        <c:v>44208</c:v>
                      </c:pt>
                      <c:pt idx="258">
                        <c:v>44209</c:v>
                      </c:pt>
                      <c:pt idx="259">
                        <c:v>44210</c:v>
                      </c:pt>
                      <c:pt idx="260">
                        <c:v>44211</c:v>
                      </c:pt>
                      <c:pt idx="261">
                        <c:v>44214</c:v>
                      </c:pt>
                      <c:pt idx="262">
                        <c:v>44215</c:v>
                      </c:pt>
                      <c:pt idx="263">
                        <c:v>44216</c:v>
                      </c:pt>
                      <c:pt idx="264">
                        <c:v>44217</c:v>
                      </c:pt>
                      <c:pt idx="265">
                        <c:v>44218</c:v>
                      </c:pt>
                      <c:pt idx="266">
                        <c:v>44221</c:v>
                      </c:pt>
                      <c:pt idx="267">
                        <c:v>44222</c:v>
                      </c:pt>
                      <c:pt idx="268">
                        <c:v>44223</c:v>
                      </c:pt>
                      <c:pt idx="269">
                        <c:v>44224</c:v>
                      </c:pt>
                      <c:pt idx="270">
                        <c:v>44225</c:v>
                      </c:pt>
                      <c:pt idx="271">
                        <c:v>44228</c:v>
                      </c:pt>
                      <c:pt idx="272">
                        <c:v>44229</c:v>
                      </c:pt>
                      <c:pt idx="273">
                        <c:v>44230</c:v>
                      </c:pt>
                      <c:pt idx="274">
                        <c:v>44231</c:v>
                      </c:pt>
                      <c:pt idx="275">
                        <c:v>44232</c:v>
                      </c:pt>
                      <c:pt idx="276">
                        <c:v>44235</c:v>
                      </c:pt>
                      <c:pt idx="277">
                        <c:v>44236</c:v>
                      </c:pt>
                      <c:pt idx="278">
                        <c:v>44237</c:v>
                      </c:pt>
                      <c:pt idx="279">
                        <c:v>44238</c:v>
                      </c:pt>
                      <c:pt idx="280">
                        <c:v>44239</c:v>
                      </c:pt>
                      <c:pt idx="281">
                        <c:v>44244</c:v>
                      </c:pt>
                      <c:pt idx="282">
                        <c:v>44245</c:v>
                      </c:pt>
                      <c:pt idx="283">
                        <c:v>44246</c:v>
                      </c:pt>
                      <c:pt idx="284">
                        <c:v>44249</c:v>
                      </c:pt>
                      <c:pt idx="285">
                        <c:v>44250</c:v>
                      </c:pt>
                      <c:pt idx="286">
                        <c:v>44251</c:v>
                      </c:pt>
                      <c:pt idx="287">
                        <c:v>44252</c:v>
                      </c:pt>
                      <c:pt idx="288">
                        <c:v>44253</c:v>
                      </c:pt>
                      <c:pt idx="289">
                        <c:v>44256</c:v>
                      </c:pt>
                      <c:pt idx="290">
                        <c:v>44257</c:v>
                      </c:pt>
                      <c:pt idx="291">
                        <c:v>44258</c:v>
                      </c:pt>
                      <c:pt idx="292">
                        <c:v>44259</c:v>
                      </c:pt>
                      <c:pt idx="293">
                        <c:v>44260</c:v>
                      </c:pt>
                      <c:pt idx="294">
                        <c:v>44263</c:v>
                      </c:pt>
                      <c:pt idx="295">
                        <c:v>44264</c:v>
                      </c:pt>
                      <c:pt idx="296">
                        <c:v>44265</c:v>
                      </c:pt>
                      <c:pt idx="297">
                        <c:v>44266</c:v>
                      </c:pt>
                      <c:pt idx="298">
                        <c:v>44267</c:v>
                      </c:pt>
                      <c:pt idx="299">
                        <c:v>44270</c:v>
                      </c:pt>
                      <c:pt idx="300">
                        <c:v>44271</c:v>
                      </c:pt>
                      <c:pt idx="301">
                        <c:v>44272</c:v>
                      </c:pt>
                      <c:pt idx="302">
                        <c:v>44273</c:v>
                      </c:pt>
                      <c:pt idx="303">
                        <c:v>44274</c:v>
                      </c:pt>
                      <c:pt idx="304">
                        <c:v>44277</c:v>
                      </c:pt>
                      <c:pt idx="305">
                        <c:v>44278</c:v>
                      </c:pt>
                      <c:pt idx="306">
                        <c:v>44279</c:v>
                      </c:pt>
                      <c:pt idx="307">
                        <c:v>44280</c:v>
                      </c:pt>
                      <c:pt idx="308">
                        <c:v>44281</c:v>
                      </c:pt>
                      <c:pt idx="309">
                        <c:v>44284</c:v>
                      </c:pt>
                      <c:pt idx="310">
                        <c:v>44285</c:v>
                      </c:pt>
                      <c:pt idx="311">
                        <c:v>44286</c:v>
                      </c:pt>
                      <c:pt idx="312">
                        <c:v>44287</c:v>
                      </c:pt>
                      <c:pt idx="313">
                        <c:v>44291</c:v>
                      </c:pt>
                      <c:pt idx="314">
                        <c:v>44292</c:v>
                      </c:pt>
                      <c:pt idx="315">
                        <c:v>44293</c:v>
                      </c:pt>
                      <c:pt idx="316">
                        <c:v>44294</c:v>
                      </c:pt>
                      <c:pt idx="317">
                        <c:v>44295</c:v>
                      </c:pt>
                      <c:pt idx="318">
                        <c:v>44298</c:v>
                      </c:pt>
                      <c:pt idx="319">
                        <c:v>44299</c:v>
                      </c:pt>
                      <c:pt idx="320">
                        <c:v>44300</c:v>
                      </c:pt>
                      <c:pt idx="321">
                        <c:v>44301</c:v>
                      </c:pt>
                      <c:pt idx="322">
                        <c:v>44302</c:v>
                      </c:pt>
                      <c:pt idx="323">
                        <c:v>44305</c:v>
                      </c:pt>
                      <c:pt idx="324">
                        <c:v>44306</c:v>
                      </c:pt>
                      <c:pt idx="325">
                        <c:v>44308</c:v>
                      </c:pt>
                      <c:pt idx="326">
                        <c:v>44309</c:v>
                      </c:pt>
                      <c:pt idx="327">
                        <c:v>44312</c:v>
                      </c:pt>
                      <c:pt idx="328">
                        <c:v>44313</c:v>
                      </c:pt>
                      <c:pt idx="329">
                        <c:v>44314</c:v>
                      </c:pt>
                      <c:pt idx="330">
                        <c:v>44315</c:v>
                      </c:pt>
                      <c:pt idx="331">
                        <c:v>44316</c:v>
                      </c:pt>
                      <c:pt idx="332">
                        <c:v>44319</c:v>
                      </c:pt>
                      <c:pt idx="333">
                        <c:v>44320</c:v>
                      </c:pt>
                      <c:pt idx="334">
                        <c:v>44321</c:v>
                      </c:pt>
                      <c:pt idx="335">
                        <c:v>44322</c:v>
                      </c:pt>
                      <c:pt idx="336">
                        <c:v>44323</c:v>
                      </c:pt>
                      <c:pt idx="337">
                        <c:v>44326</c:v>
                      </c:pt>
                      <c:pt idx="338">
                        <c:v>44327</c:v>
                      </c:pt>
                      <c:pt idx="339">
                        <c:v>44328</c:v>
                      </c:pt>
                      <c:pt idx="340">
                        <c:v>44329</c:v>
                      </c:pt>
                      <c:pt idx="341">
                        <c:v>44330</c:v>
                      </c:pt>
                      <c:pt idx="342">
                        <c:v>44333</c:v>
                      </c:pt>
                      <c:pt idx="343">
                        <c:v>44334</c:v>
                      </c:pt>
                      <c:pt idx="344">
                        <c:v>44335</c:v>
                      </c:pt>
                      <c:pt idx="345">
                        <c:v>44336</c:v>
                      </c:pt>
                      <c:pt idx="346">
                        <c:v>44337</c:v>
                      </c:pt>
                      <c:pt idx="347">
                        <c:v>44340</c:v>
                      </c:pt>
                      <c:pt idx="348">
                        <c:v>44341</c:v>
                      </c:pt>
                      <c:pt idx="349">
                        <c:v>44342</c:v>
                      </c:pt>
                      <c:pt idx="350">
                        <c:v>44343</c:v>
                      </c:pt>
                      <c:pt idx="351">
                        <c:v>44344</c:v>
                      </c:pt>
                      <c:pt idx="352">
                        <c:v>44347</c:v>
                      </c:pt>
                      <c:pt idx="353">
                        <c:v>44348</c:v>
                      </c:pt>
                      <c:pt idx="354">
                        <c:v>44349</c:v>
                      </c:pt>
                      <c:pt idx="355">
                        <c:v>44351</c:v>
                      </c:pt>
                      <c:pt idx="356">
                        <c:v>44354</c:v>
                      </c:pt>
                      <c:pt idx="357">
                        <c:v>44355</c:v>
                      </c:pt>
                      <c:pt idx="358">
                        <c:v>44356</c:v>
                      </c:pt>
                      <c:pt idx="359">
                        <c:v>44357</c:v>
                      </c:pt>
                      <c:pt idx="360">
                        <c:v>44358</c:v>
                      </c:pt>
                      <c:pt idx="361">
                        <c:v>44361</c:v>
                      </c:pt>
                      <c:pt idx="362">
                        <c:v>44362</c:v>
                      </c:pt>
                      <c:pt idx="363">
                        <c:v>44363</c:v>
                      </c:pt>
                      <c:pt idx="364">
                        <c:v>44364</c:v>
                      </c:pt>
                      <c:pt idx="365">
                        <c:v>44365</c:v>
                      </c:pt>
                      <c:pt idx="366">
                        <c:v>44368</c:v>
                      </c:pt>
                      <c:pt idx="367">
                        <c:v>44369</c:v>
                      </c:pt>
                      <c:pt idx="368">
                        <c:v>44370</c:v>
                      </c:pt>
                      <c:pt idx="369">
                        <c:v>44371</c:v>
                      </c:pt>
                      <c:pt idx="370">
                        <c:v>44372</c:v>
                      </c:pt>
                      <c:pt idx="371">
                        <c:v>44375</c:v>
                      </c:pt>
                      <c:pt idx="372">
                        <c:v>44376</c:v>
                      </c:pt>
                      <c:pt idx="373">
                        <c:v>44377</c:v>
                      </c:pt>
                      <c:pt idx="374">
                        <c:v>44378</c:v>
                      </c:pt>
                      <c:pt idx="375">
                        <c:v>44379</c:v>
                      </c:pt>
                      <c:pt idx="376">
                        <c:v>44382</c:v>
                      </c:pt>
                      <c:pt idx="377">
                        <c:v>44383</c:v>
                      </c:pt>
                      <c:pt idx="378">
                        <c:v>44384</c:v>
                      </c:pt>
                      <c:pt idx="379">
                        <c:v>44385</c:v>
                      </c:pt>
                      <c:pt idx="380">
                        <c:v>44386</c:v>
                      </c:pt>
                      <c:pt idx="381">
                        <c:v>44389</c:v>
                      </c:pt>
                      <c:pt idx="382">
                        <c:v>44390</c:v>
                      </c:pt>
                      <c:pt idx="383">
                        <c:v>44391</c:v>
                      </c:pt>
                      <c:pt idx="384">
                        <c:v>44392</c:v>
                      </c:pt>
                      <c:pt idx="385">
                        <c:v>44393</c:v>
                      </c:pt>
                      <c:pt idx="386">
                        <c:v>44396</c:v>
                      </c:pt>
                      <c:pt idx="387">
                        <c:v>44397</c:v>
                      </c:pt>
                      <c:pt idx="388">
                        <c:v>44398</c:v>
                      </c:pt>
                      <c:pt idx="389">
                        <c:v>44399</c:v>
                      </c:pt>
                      <c:pt idx="390">
                        <c:v>44400</c:v>
                      </c:pt>
                      <c:pt idx="391">
                        <c:v>44403</c:v>
                      </c:pt>
                      <c:pt idx="392">
                        <c:v>44404</c:v>
                      </c:pt>
                      <c:pt idx="393">
                        <c:v>44405</c:v>
                      </c:pt>
                      <c:pt idx="394">
                        <c:v>44406</c:v>
                      </c:pt>
                      <c:pt idx="395">
                        <c:v>44407</c:v>
                      </c:pt>
                      <c:pt idx="396">
                        <c:v>44410</c:v>
                      </c:pt>
                      <c:pt idx="397">
                        <c:v>44411</c:v>
                      </c:pt>
                      <c:pt idx="398">
                        <c:v>44412</c:v>
                      </c:pt>
                      <c:pt idx="399">
                        <c:v>44413</c:v>
                      </c:pt>
                      <c:pt idx="400">
                        <c:v>44414</c:v>
                      </c:pt>
                      <c:pt idx="401">
                        <c:v>44417</c:v>
                      </c:pt>
                      <c:pt idx="402">
                        <c:v>44418</c:v>
                      </c:pt>
                      <c:pt idx="403">
                        <c:v>44419</c:v>
                      </c:pt>
                      <c:pt idx="404">
                        <c:v>44420</c:v>
                      </c:pt>
                      <c:pt idx="405">
                        <c:v>44421</c:v>
                      </c:pt>
                      <c:pt idx="406">
                        <c:v>44424</c:v>
                      </c:pt>
                      <c:pt idx="407">
                        <c:v>44425</c:v>
                      </c:pt>
                      <c:pt idx="408">
                        <c:v>44426</c:v>
                      </c:pt>
                      <c:pt idx="409">
                        <c:v>44427</c:v>
                      </c:pt>
                      <c:pt idx="410">
                        <c:v>44428</c:v>
                      </c:pt>
                      <c:pt idx="411">
                        <c:v>44431</c:v>
                      </c:pt>
                      <c:pt idx="412">
                        <c:v>44432</c:v>
                      </c:pt>
                      <c:pt idx="413">
                        <c:v>44433</c:v>
                      </c:pt>
                      <c:pt idx="414">
                        <c:v>44434</c:v>
                      </c:pt>
                      <c:pt idx="415">
                        <c:v>44435</c:v>
                      </c:pt>
                      <c:pt idx="416">
                        <c:v>44438</c:v>
                      </c:pt>
                      <c:pt idx="417">
                        <c:v>44439</c:v>
                      </c:pt>
                      <c:pt idx="418">
                        <c:v>44440</c:v>
                      </c:pt>
                      <c:pt idx="419">
                        <c:v>44441</c:v>
                      </c:pt>
                      <c:pt idx="420">
                        <c:v>44442</c:v>
                      </c:pt>
                      <c:pt idx="421">
                        <c:v>44445</c:v>
                      </c:pt>
                      <c:pt idx="422">
                        <c:v>44447</c:v>
                      </c:pt>
                      <c:pt idx="423">
                        <c:v>44448</c:v>
                      </c:pt>
                      <c:pt idx="424">
                        <c:v>44449</c:v>
                      </c:pt>
                      <c:pt idx="425">
                        <c:v>44452</c:v>
                      </c:pt>
                      <c:pt idx="426">
                        <c:v>44453</c:v>
                      </c:pt>
                      <c:pt idx="427">
                        <c:v>44454</c:v>
                      </c:pt>
                      <c:pt idx="428">
                        <c:v>44455</c:v>
                      </c:pt>
                      <c:pt idx="429">
                        <c:v>44456</c:v>
                      </c:pt>
                      <c:pt idx="430">
                        <c:v>44459</c:v>
                      </c:pt>
                      <c:pt idx="431">
                        <c:v>44460</c:v>
                      </c:pt>
                      <c:pt idx="432">
                        <c:v>44461</c:v>
                      </c:pt>
                      <c:pt idx="433">
                        <c:v>44462</c:v>
                      </c:pt>
                      <c:pt idx="434">
                        <c:v>44463</c:v>
                      </c:pt>
                      <c:pt idx="435">
                        <c:v>44466</c:v>
                      </c:pt>
                      <c:pt idx="436">
                        <c:v>44467</c:v>
                      </c:pt>
                      <c:pt idx="437">
                        <c:v>44468</c:v>
                      </c:pt>
                      <c:pt idx="438">
                        <c:v>44469</c:v>
                      </c:pt>
                      <c:pt idx="439">
                        <c:v>44470</c:v>
                      </c:pt>
                      <c:pt idx="440">
                        <c:v>44473</c:v>
                      </c:pt>
                      <c:pt idx="441">
                        <c:v>44474</c:v>
                      </c:pt>
                      <c:pt idx="442">
                        <c:v>44475</c:v>
                      </c:pt>
                      <c:pt idx="443">
                        <c:v>44476</c:v>
                      </c:pt>
                      <c:pt idx="444">
                        <c:v>44477</c:v>
                      </c:pt>
                      <c:pt idx="445">
                        <c:v>44480</c:v>
                      </c:pt>
                      <c:pt idx="446">
                        <c:v>44482</c:v>
                      </c:pt>
                      <c:pt idx="447">
                        <c:v>44483</c:v>
                      </c:pt>
                      <c:pt idx="448">
                        <c:v>44484</c:v>
                      </c:pt>
                      <c:pt idx="449">
                        <c:v>44487</c:v>
                      </c:pt>
                      <c:pt idx="450">
                        <c:v>44488</c:v>
                      </c:pt>
                      <c:pt idx="451">
                        <c:v>44489</c:v>
                      </c:pt>
                      <c:pt idx="452">
                        <c:v>44490</c:v>
                      </c:pt>
                      <c:pt idx="453">
                        <c:v>44491</c:v>
                      </c:pt>
                      <c:pt idx="454">
                        <c:v>44494</c:v>
                      </c:pt>
                      <c:pt idx="455">
                        <c:v>44495</c:v>
                      </c:pt>
                      <c:pt idx="456">
                        <c:v>44496</c:v>
                      </c:pt>
                      <c:pt idx="457">
                        <c:v>44497</c:v>
                      </c:pt>
                      <c:pt idx="458">
                        <c:v>44498</c:v>
                      </c:pt>
                      <c:pt idx="459">
                        <c:v>44501</c:v>
                      </c:pt>
                      <c:pt idx="460">
                        <c:v>44503</c:v>
                      </c:pt>
                      <c:pt idx="461">
                        <c:v>44504</c:v>
                      </c:pt>
                      <c:pt idx="462">
                        <c:v>44505</c:v>
                      </c:pt>
                      <c:pt idx="463">
                        <c:v>44508</c:v>
                      </c:pt>
                      <c:pt idx="464">
                        <c:v>44509</c:v>
                      </c:pt>
                      <c:pt idx="465">
                        <c:v>44510</c:v>
                      </c:pt>
                      <c:pt idx="466">
                        <c:v>44511</c:v>
                      </c:pt>
                      <c:pt idx="467">
                        <c:v>44512</c:v>
                      </c:pt>
                      <c:pt idx="468">
                        <c:v>44516</c:v>
                      </c:pt>
                      <c:pt idx="469">
                        <c:v>44517</c:v>
                      </c:pt>
                      <c:pt idx="470">
                        <c:v>44518</c:v>
                      </c:pt>
                      <c:pt idx="471">
                        <c:v>44519</c:v>
                      </c:pt>
                      <c:pt idx="472">
                        <c:v>44522</c:v>
                      </c:pt>
                      <c:pt idx="473">
                        <c:v>44523</c:v>
                      </c:pt>
                      <c:pt idx="474">
                        <c:v>44524</c:v>
                      </c:pt>
                      <c:pt idx="475">
                        <c:v>44525</c:v>
                      </c:pt>
                      <c:pt idx="476">
                        <c:v>44526</c:v>
                      </c:pt>
                      <c:pt idx="477">
                        <c:v>44529</c:v>
                      </c:pt>
                      <c:pt idx="478">
                        <c:v>44530</c:v>
                      </c:pt>
                      <c:pt idx="479">
                        <c:v>44531</c:v>
                      </c:pt>
                      <c:pt idx="480">
                        <c:v>44532</c:v>
                      </c:pt>
                      <c:pt idx="481">
                        <c:v>44533</c:v>
                      </c:pt>
                      <c:pt idx="482">
                        <c:v>44536</c:v>
                      </c:pt>
                      <c:pt idx="483">
                        <c:v>44537</c:v>
                      </c:pt>
                      <c:pt idx="484">
                        <c:v>44538</c:v>
                      </c:pt>
                      <c:pt idx="485">
                        <c:v>44539</c:v>
                      </c:pt>
                      <c:pt idx="486">
                        <c:v>44540</c:v>
                      </c:pt>
                      <c:pt idx="487">
                        <c:v>44543</c:v>
                      </c:pt>
                      <c:pt idx="488">
                        <c:v>44544</c:v>
                      </c:pt>
                      <c:pt idx="489">
                        <c:v>44545</c:v>
                      </c:pt>
                      <c:pt idx="490">
                        <c:v>44546</c:v>
                      </c:pt>
                      <c:pt idx="491">
                        <c:v>44547</c:v>
                      </c:pt>
                      <c:pt idx="492">
                        <c:v>44550</c:v>
                      </c:pt>
                      <c:pt idx="493">
                        <c:v>44551</c:v>
                      </c:pt>
                      <c:pt idx="494">
                        <c:v>44552</c:v>
                      </c:pt>
                      <c:pt idx="495">
                        <c:v>44553</c:v>
                      </c:pt>
                      <c:pt idx="496">
                        <c:v>44554</c:v>
                      </c:pt>
                      <c:pt idx="497">
                        <c:v>44557</c:v>
                      </c:pt>
                      <c:pt idx="498">
                        <c:v>44558</c:v>
                      </c:pt>
                      <c:pt idx="499">
                        <c:v>44559</c:v>
                      </c:pt>
                      <c:pt idx="500">
                        <c:v>44560</c:v>
                      </c:pt>
                      <c:pt idx="501">
                        <c:v>44561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LTN!$V$3:$V$988</c15:sqref>
                        </c15:formulaRef>
                      </c:ext>
                    </c:extLst>
                    <c:numCache>
                      <c:formatCode>0.00</c:formatCode>
                      <c:ptCount val="986"/>
                      <c:pt idx="0" formatCode="General">
                        <c:v>0</c:v>
                      </c:pt>
                      <c:pt idx="1">
                        <c:v>1.7088558920153041E-2</c:v>
                      </c:pt>
                      <c:pt idx="2">
                        <c:v>3.4180038028774895E-2</c:v>
                      </c:pt>
                      <c:pt idx="3">
                        <c:v>5.1274437824866403E-2</c:v>
                      </c:pt>
                      <c:pt idx="4">
                        <c:v>6.8371758807539429E-2</c:v>
                      </c:pt>
                      <c:pt idx="5">
                        <c:v>8.5472001475972448E-2</c:v>
                      </c:pt>
                      <c:pt idx="6">
                        <c:v>0.10257516632945496</c:v>
                      </c:pt>
                      <c:pt idx="7">
                        <c:v>0.11968125386734307</c:v>
                      </c:pt>
                      <c:pt idx="8">
                        <c:v>0.13679026458908172</c:v>
                      </c:pt>
                      <c:pt idx="9">
                        <c:v>0.15390219899420465</c:v>
                      </c:pt>
                      <c:pt idx="10">
                        <c:v>0.17101705758231223</c:v>
                      </c:pt>
                      <c:pt idx="11">
                        <c:v>0.18813484085311583</c:v>
                      </c:pt>
                      <c:pt idx="12">
                        <c:v>0.20525554930639345</c:v>
                      </c:pt>
                      <c:pt idx="13">
                        <c:v>0.22237918344203411</c:v>
                      </c:pt>
                      <c:pt idx="14">
                        <c:v>0.23950574375997125</c:v>
                      </c:pt>
                      <c:pt idx="15">
                        <c:v>0.2566352307602715</c:v>
                      </c:pt>
                      <c:pt idx="16">
                        <c:v>0.27376764494304595</c:v>
                      </c:pt>
                      <c:pt idx="17">
                        <c:v>0.29090298680851667</c:v>
                      </c:pt>
                      <c:pt idx="18">
                        <c:v>0.30804125685697237</c:v>
                      </c:pt>
                      <c:pt idx="19">
                        <c:v>0.32518245558881276</c:v>
                      </c:pt>
                      <c:pt idx="20">
                        <c:v>0.34232658350448197</c:v>
                      </c:pt>
                      <c:pt idx="21">
                        <c:v>0.35947364110455737</c:v>
                      </c:pt>
                      <c:pt idx="22">
                        <c:v>0.37662362888968293</c:v>
                      </c:pt>
                      <c:pt idx="23">
                        <c:v>0.39377654736056922</c:v>
                      </c:pt>
                      <c:pt idx="24">
                        <c:v>0.41093239701803785</c:v>
                      </c:pt>
                      <c:pt idx="25">
                        <c:v>0.42809117836297705</c:v>
                      </c:pt>
                      <c:pt idx="26">
                        <c:v>0.44429726838108863</c:v>
                      </c:pt>
                      <c:pt idx="27">
                        <c:v>0.46050597357738532</c:v>
                      </c:pt>
                      <c:pt idx="28">
                        <c:v>0.4767172943738851</c:v>
                      </c:pt>
                      <c:pt idx="29">
                        <c:v>0.49293123119267257</c:v>
                      </c:pt>
                      <c:pt idx="30">
                        <c:v>0.50914778445587672</c:v>
                      </c:pt>
                      <c:pt idx="31">
                        <c:v>0.52536695458573757</c:v>
                      </c:pt>
                      <c:pt idx="32">
                        <c:v>0.54158874200451734</c:v>
                      </c:pt>
                      <c:pt idx="33">
                        <c:v>0.55781314713456709</c:v>
                      </c:pt>
                      <c:pt idx="34">
                        <c:v>0.57404017039832667</c:v>
                      </c:pt>
                      <c:pt idx="35">
                        <c:v>0.59026981221828034</c:v>
                      </c:pt>
                      <c:pt idx="36">
                        <c:v>0.606502073016979</c:v>
                      </c:pt>
                      <c:pt idx="37">
                        <c:v>0.62273695321704015</c:v>
                      </c:pt>
                      <c:pt idx="38">
                        <c:v>0.63897445324117008</c:v>
                      </c:pt>
                      <c:pt idx="39">
                        <c:v>0.65521457351211954</c:v>
                      </c:pt>
                      <c:pt idx="40">
                        <c:v>0.67145731445272805</c:v>
                      </c:pt>
                      <c:pt idx="41">
                        <c:v>0.68770267648587957</c:v>
                      </c:pt>
                      <c:pt idx="42">
                        <c:v>0.70395066003456908</c:v>
                      </c:pt>
                      <c:pt idx="43">
                        <c:v>0.72020126552179153</c:v>
                      </c:pt>
                      <c:pt idx="44">
                        <c:v>0.73645449337067515</c:v>
                      </c:pt>
                      <c:pt idx="45">
                        <c:v>0.75271034400439252</c:v>
                      </c:pt>
                      <c:pt idx="46">
                        <c:v>0.76896881784616067</c:v>
                      </c:pt>
                      <c:pt idx="47">
                        <c:v>0.78522991531930764</c:v>
                      </c:pt>
                      <c:pt idx="48">
                        <c:v>0.80149363684720587</c:v>
                      </c:pt>
                      <c:pt idx="49">
                        <c:v>0.81775998285329443</c:v>
                      </c:pt>
                      <c:pt idx="50">
                        <c:v>0.83402895376107899</c:v>
                      </c:pt>
                      <c:pt idx="51">
                        <c:v>0.85030054999415405</c:v>
                      </c:pt>
                      <c:pt idx="52">
                        <c:v>0.86657477197615851</c:v>
                      </c:pt>
                      <c:pt idx="53">
                        <c:v>0.88285162013082008</c:v>
                      </c:pt>
                      <c:pt idx="54">
                        <c:v>0.897204288688358</c:v>
                      </c:pt>
                      <c:pt idx="55">
                        <c:v>0.91155899920933869</c:v>
                      </c:pt>
                      <c:pt idx="56">
                        <c:v>0.92591575198426312</c:v>
                      </c:pt>
                      <c:pt idx="57">
                        <c:v>0.94027454730369886</c:v>
                      </c:pt>
                      <c:pt idx="58">
                        <c:v>0.95463538545823567</c:v>
                      </c:pt>
                      <c:pt idx="59">
                        <c:v>0.96899826673850775</c:v>
                      </c:pt>
                      <c:pt idx="60">
                        <c:v>0.98336319143519368</c:v>
                      </c:pt>
                      <c:pt idx="61">
                        <c:v>0.99773015983899427</c:v>
                      </c:pt>
                      <c:pt idx="62">
                        <c:v>1.0120991722406769</c:v>
                      </c:pt>
                      <c:pt idx="63">
                        <c:v>1.0264702289310534</c:v>
                      </c:pt>
                      <c:pt idx="64">
                        <c:v>1.0408433302009579</c:v>
                      </c:pt>
                      <c:pt idx="65">
                        <c:v>1.0552184763412908</c:v>
                      </c:pt>
                      <c:pt idx="66">
                        <c:v>1.069595667642953</c:v>
                      </c:pt>
                      <c:pt idx="67">
                        <c:v>1.0839749043969338</c:v>
                      </c:pt>
                      <c:pt idx="68">
                        <c:v>1.0983561868942227</c:v>
                      </c:pt>
                      <c:pt idx="69">
                        <c:v>1.1127395154258757</c:v>
                      </c:pt>
                      <c:pt idx="70">
                        <c:v>1.1271248902829933</c:v>
                      </c:pt>
                      <c:pt idx="71">
                        <c:v>1.1415123117566983</c:v>
                      </c:pt>
                      <c:pt idx="72">
                        <c:v>1.1559017801381577</c:v>
                      </c:pt>
                      <c:pt idx="73">
                        <c:v>1.170293295718583</c:v>
                      </c:pt>
                      <c:pt idx="74">
                        <c:v>1.1846868587892523</c:v>
                      </c:pt>
                      <c:pt idx="75">
                        <c:v>1.1990824696414437</c:v>
                      </c:pt>
                      <c:pt idx="76">
                        <c:v>1.213480128566502</c:v>
                      </c:pt>
                      <c:pt idx="77">
                        <c:v>1.2278798358558163</c:v>
                      </c:pt>
                      <c:pt idx="78">
                        <c:v>1.2422815918007979</c:v>
                      </c:pt>
                      <c:pt idx="79">
                        <c:v>1.2566853966929026</c:v>
                      </c:pt>
                      <c:pt idx="80">
                        <c:v>1.2710912508236527</c:v>
                      </c:pt>
                      <c:pt idx="81">
                        <c:v>1.2854991544845928</c:v>
                      </c:pt>
                      <c:pt idx="82">
                        <c:v>1.299909107967312</c:v>
                      </c:pt>
                      <c:pt idx="83">
                        <c:v>1.3143211115634212</c:v>
                      </c:pt>
                      <c:pt idx="84">
                        <c:v>1.3287351655645985</c:v>
                      </c:pt>
                      <c:pt idx="85">
                        <c:v>1.3431512702625659</c:v>
                      </c:pt>
                      <c:pt idx="86">
                        <c:v>1.3546485214516846</c:v>
                      </c:pt>
                      <c:pt idx="87">
                        <c:v>1.366147076989277</c:v>
                      </c:pt>
                      <c:pt idx="88">
                        <c:v>1.3776469370233135</c:v>
                      </c:pt>
                      <c:pt idx="89">
                        <c:v>1.389148101701787</c:v>
                      </c:pt>
                      <c:pt idx="90">
                        <c:v>1.4006505711727346</c:v>
                      </c:pt>
                      <c:pt idx="91">
                        <c:v>1.412154345584149</c:v>
                      </c:pt>
                      <c:pt idx="92">
                        <c:v>1.4236594250840895</c:v>
                      </c:pt>
                      <c:pt idx="93">
                        <c:v>1.4351658098206377</c:v>
                      </c:pt>
                      <c:pt idx="94">
                        <c:v>1.4466734999418307</c:v>
                      </c:pt>
                      <c:pt idx="95">
                        <c:v>1.4581824955957945</c:v>
                      </c:pt>
                      <c:pt idx="96">
                        <c:v>1.4696927969306328</c:v>
                      </c:pt>
                      <c:pt idx="97">
                        <c:v>1.4812044040944716</c:v>
                      </c:pt>
                      <c:pt idx="98">
                        <c:v>1.4927173172354369</c:v>
                      </c:pt>
                      <c:pt idx="99">
                        <c:v>1.5042315365017211</c:v>
                      </c:pt>
                      <c:pt idx="100">
                        <c:v>1.5157470620414726</c:v>
                      </c:pt>
                      <c:pt idx="101">
                        <c:v>1.527263894002906</c:v>
                      </c:pt>
                      <c:pt idx="102">
                        <c:v>1.5387820325342361</c:v>
                      </c:pt>
                      <c:pt idx="103">
                        <c:v>1.5503014777836777</c:v>
                      </c:pt>
                      <c:pt idx="104">
                        <c:v>1.5618222298994899</c:v>
                      </c:pt>
                      <c:pt idx="105">
                        <c:v>1.5733442890299321</c:v>
                      </c:pt>
                      <c:pt idx="106">
                        <c:v>1.5848676553232632</c:v>
                      </c:pt>
                      <c:pt idx="107">
                        <c:v>1.5963923289278092</c:v>
                      </c:pt>
                      <c:pt idx="108">
                        <c:v>1.6079183099918737</c:v>
                      </c:pt>
                      <c:pt idx="109">
                        <c:v>1.6194455986637823</c:v>
                      </c:pt>
                      <c:pt idx="110">
                        <c:v>1.6309741950918832</c:v>
                      </c:pt>
                      <c:pt idx="111">
                        <c:v>1.6425040994245244</c:v>
                      </c:pt>
                      <c:pt idx="112">
                        <c:v>1.6540353118100981</c:v>
                      </c:pt>
                      <c:pt idx="113">
                        <c:v>1.6655678323969969</c:v>
                      </c:pt>
                      <c:pt idx="114">
                        <c:v>1.6771016613336576</c:v>
                      </c:pt>
                      <c:pt idx="115">
                        <c:v>1.685684916697805</c:v>
                      </c:pt>
                      <c:pt idx="116">
                        <c:v>1.6942688966328889</c:v>
                      </c:pt>
                      <c:pt idx="117">
                        <c:v>1.7028536012000606</c:v>
                      </c:pt>
                      <c:pt idx="118">
                        <c:v>1.7114390304605154</c:v>
                      </c:pt>
                      <c:pt idx="119">
                        <c:v>1.7200251844754266</c:v>
                      </c:pt>
                      <c:pt idx="120">
                        <c:v>1.7286120633059676</c:v>
                      </c:pt>
                      <c:pt idx="121">
                        <c:v>1.7371996670133116</c:v>
                      </c:pt>
                      <c:pt idx="122">
                        <c:v>1.7457879956586764</c:v>
                      </c:pt>
                      <c:pt idx="123">
                        <c:v>1.7543770493032351</c:v>
                      </c:pt>
                      <c:pt idx="124">
                        <c:v>1.7629668280082056</c:v>
                      </c:pt>
                      <c:pt idx="125">
                        <c:v>1.7715573318347833</c:v>
                      </c:pt>
                      <c:pt idx="126">
                        <c:v>1.7801485608441858</c:v>
                      </c:pt>
                      <c:pt idx="127">
                        <c:v>1.7887405150976532</c:v>
                      </c:pt>
                      <c:pt idx="128">
                        <c:v>1.7973331946563809</c:v>
                      </c:pt>
                      <c:pt idx="129">
                        <c:v>1.8059265995816087</c:v>
                      </c:pt>
                      <c:pt idx="130">
                        <c:v>1.8145207299345545</c:v>
                      </c:pt>
                      <c:pt idx="131">
                        <c:v>1.8231155857764803</c:v>
                      </c:pt>
                      <c:pt idx="132">
                        <c:v>1.8317111671686037</c:v>
                      </c:pt>
                      <c:pt idx="133">
                        <c:v>1.840307474172187</c:v>
                      </c:pt>
                      <c:pt idx="134">
                        <c:v>1.8489045068484922</c:v>
                      </c:pt>
                      <c:pt idx="135">
                        <c:v>1.8575022652587592</c:v>
                      </c:pt>
                      <c:pt idx="136">
                        <c:v>1.8661007494642723</c:v>
                      </c:pt>
                      <c:pt idx="137">
                        <c:v>1.8746999595262936</c:v>
                      </c:pt>
                      <c:pt idx="138">
                        <c:v>1.8832998955060853</c:v>
                      </c:pt>
                      <c:pt idx="139">
                        <c:v>1.8919005574649317</c:v>
                      </c:pt>
                      <c:pt idx="140">
                        <c:v>1.900501945464117</c:v>
                      </c:pt>
                      <c:pt idx="141">
                        <c:v>1.9091040595649478</c:v>
                      </c:pt>
                      <c:pt idx="142">
                        <c:v>1.9177068998287083</c:v>
                      </c:pt>
                      <c:pt idx="143">
                        <c:v>1.9263104663167052</c:v>
                      </c:pt>
                      <c:pt idx="144">
                        <c:v>1.9349147590902227</c:v>
                      </c:pt>
                      <c:pt idx="145">
                        <c:v>1.9435197782105895</c:v>
                      </c:pt>
                      <c:pt idx="146">
                        <c:v>1.9521255237391122</c:v>
                      </c:pt>
                      <c:pt idx="147">
                        <c:v>1.9607319957371194</c:v>
                      </c:pt>
                      <c:pt idx="148">
                        <c:v>1.96933919426594</c:v>
                      </c:pt>
                      <c:pt idx="149">
                        <c:v>1.9779471193869025</c:v>
                      </c:pt>
                      <c:pt idx="150">
                        <c:v>1.9855640858158052</c:v>
                      </c:pt>
                      <c:pt idx="151">
                        <c:v>1.9931816211733899</c:v>
                      </c:pt>
                      <c:pt idx="152">
                        <c:v>2.0007997255021337</c:v>
                      </c:pt>
                      <c:pt idx="153">
                        <c:v>2.0084183988445359</c:v>
                      </c:pt>
                      <c:pt idx="154">
                        <c:v>2.0160376412430958</c:v>
                      </c:pt>
                      <c:pt idx="155">
                        <c:v>2.0236574527403128</c:v>
                      </c:pt>
                      <c:pt idx="156">
                        <c:v>2.0312778333787085</c:v>
                      </c:pt>
                      <c:pt idx="157">
                        <c:v>2.0388987832007821</c:v>
                      </c:pt>
                      <c:pt idx="158">
                        <c:v>2.0465203022490552</c:v>
                      </c:pt>
                      <c:pt idx="159">
                        <c:v>2.0541423905660494</c:v>
                      </c:pt>
                      <c:pt idx="160">
                        <c:v>2.061765048194264</c:v>
                      </c:pt>
                      <c:pt idx="161">
                        <c:v>2.0693882751762427</c:v>
                      </c:pt>
                      <c:pt idx="162">
                        <c:v>2.0770120715545071</c:v>
                      </c:pt>
                      <c:pt idx="163">
                        <c:v>2.0846364373715787</c:v>
                      </c:pt>
                      <c:pt idx="164">
                        <c:v>2.0922613726700012</c:v>
                      </c:pt>
                      <c:pt idx="165">
                        <c:v>2.0998868774922963</c:v>
                      </c:pt>
                      <c:pt idx="166">
                        <c:v>2.1075129518810076</c:v>
                      </c:pt>
                      <c:pt idx="167">
                        <c:v>2.1151395958786789</c:v>
                      </c:pt>
                      <c:pt idx="168">
                        <c:v>2.1227668095278762</c:v>
                      </c:pt>
                      <c:pt idx="169">
                        <c:v>2.130394592871121</c:v>
                      </c:pt>
                      <c:pt idx="170">
                        <c:v>2.1380229459509792</c:v>
                      </c:pt>
                      <c:pt idx="171">
                        <c:v>2.1456518688099946</c:v>
                      </c:pt>
                      <c:pt idx="172">
                        <c:v>2.1532813614907331</c:v>
                      </c:pt>
                      <c:pt idx="173">
                        <c:v>2.1609114240357608</c:v>
                      </c:pt>
                      <c:pt idx="174">
                        <c:v>2.1685420564876212</c:v>
                      </c:pt>
                      <c:pt idx="175">
                        <c:v>2.1761732588889027</c:v>
                      </c:pt>
                      <c:pt idx="176">
                        <c:v>2.1838050312821711</c:v>
                      </c:pt>
                      <c:pt idx="177">
                        <c:v>2.1914373737099924</c:v>
                      </c:pt>
                      <c:pt idx="178">
                        <c:v>2.1990702862149547</c:v>
                      </c:pt>
                      <c:pt idx="179">
                        <c:v>2.206703768839624</c:v>
                      </c:pt>
                      <c:pt idx="180">
                        <c:v>2.2143378216266107</c:v>
                      </c:pt>
                      <c:pt idx="181">
                        <c:v>2.2219724446184808</c:v>
                      </c:pt>
                      <c:pt idx="182">
                        <c:v>2.2296076378578222</c:v>
                      </c:pt>
                      <c:pt idx="183">
                        <c:v>2.2372434013872233</c:v>
                      </c:pt>
                      <c:pt idx="184">
                        <c:v>2.2448797352492944</c:v>
                      </c:pt>
                      <c:pt idx="185">
                        <c:v>2.2525166394866458</c:v>
                      </c:pt>
                      <c:pt idx="186">
                        <c:v>2.2601541141418657</c:v>
                      </c:pt>
                      <c:pt idx="187">
                        <c:v>2.2677921592575423</c:v>
                      </c:pt>
                      <c:pt idx="188">
                        <c:v>2.2754307748763081</c:v>
                      </c:pt>
                      <c:pt idx="189">
                        <c:v>2.2830699610407734</c:v>
                      </c:pt>
                      <c:pt idx="190">
                        <c:v>2.2907097177935487</c:v>
                      </c:pt>
                      <c:pt idx="191">
                        <c:v>2.2983500451772443</c:v>
                      </c:pt>
                      <c:pt idx="192">
                        <c:v>2.3059909432344927</c:v>
                      </c:pt>
                      <c:pt idx="193">
                        <c:v>2.3136324120079266</c:v>
                      </c:pt>
                      <c:pt idx="194">
                        <c:v>2.3212744515401562</c:v>
                      </c:pt>
                      <c:pt idx="195">
                        <c:v>2.3289170618738142</c:v>
                      </c:pt>
                      <c:pt idx="196">
                        <c:v>2.3365602430515553</c:v>
                      </c:pt>
                      <c:pt idx="197">
                        <c:v>2.3442039951159899</c:v>
                      </c:pt>
                      <c:pt idx="198">
                        <c:v>2.3518483181097727</c:v>
                      </c:pt>
                      <c:pt idx="199">
                        <c:v>2.3594932120755585</c:v>
                      </c:pt>
                      <c:pt idx="200">
                        <c:v>2.3671386770559799</c:v>
                      </c:pt>
                      <c:pt idx="201">
                        <c:v>2.3747847130936917</c:v>
                      </c:pt>
                      <c:pt idx="202">
                        <c:v>2.3824313202313485</c:v>
                      </c:pt>
                      <c:pt idx="203">
                        <c:v>2.3900784985116053</c:v>
                      </c:pt>
                      <c:pt idx="204">
                        <c:v>2.3977262479771166</c:v>
                      </c:pt>
                      <c:pt idx="205">
                        <c:v>2.4053745686705597</c:v>
                      </c:pt>
                      <c:pt idx="206">
                        <c:v>2.4130234606345891</c:v>
                      </c:pt>
                      <c:pt idx="207">
                        <c:v>2.4206729239118818</c:v>
                      </c:pt>
                      <c:pt idx="208">
                        <c:v>2.4283229585450927</c:v>
                      </c:pt>
                      <c:pt idx="209">
                        <c:v>2.4359735645769209</c:v>
                      </c:pt>
                      <c:pt idx="210">
                        <c:v>2.4436247420500434</c:v>
                      </c:pt>
                      <c:pt idx="211">
                        <c:v>2.451276491007115</c:v>
                      </c:pt>
                      <c:pt idx="212">
                        <c:v>2.458928811490857</c:v>
                      </c:pt>
                      <c:pt idx="213">
                        <c:v>2.4665817035439463</c:v>
                      </c:pt>
                      <c:pt idx="214">
                        <c:v>2.4742351672090601</c:v>
                      </c:pt>
                      <c:pt idx="215">
                        <c:v>2.4818892025288974</c:v>
                      </c:pt>
                      <c:pt idx="216">
                        <c:v>2.4895438095461575</c:v>
                      </c:pt>
                      <c:pt idx="217">
                        <c:v>2.4971989883035617</c:v>
                      </c:pt>
                      <c:pt idx="218">
                        <c:v>2.504854738843787</c:v>
                      </c:pt>
                      <c:pt idx="219">
                        <c:v>2.5125110612095547</c:v>
                      </c:pt>
                      <c:pt idx="220">
                        <c:v>2.5201679554435863</c:v>
                      </c:pt>
                      <c:pt idx="221">
                        <c:v>2.5278254215885809</c:v>
                      </c:pt>
                      <c:pt idx="222">
                        <c:v>2.53548345968726</c:v>
                      </c:pt>
                      <c:pt idx="223">
                        <c:v>2.5431420697823448</c:v>
                      </c:pt>
                      <c:pt idx="224">
                        <c:v>2.5508012519165568</c:v>
                      </c:pt>
                      <c:pt idx="225">
                        <c:v>2.5584610061326174</c:v>
                      </c:pt>
                      <c:pt idx="226">
                        <c:v>2.5661213324732701</c:v>
                      </c:pt>
                      <c:pt idx="227">
                        <c:v>2.5737822309812364</c:v>
                      </c:pt>
                      <c:pt idx="228">
                        <c:v>2.5814437016992597</c:v>
                      </c:pt>
                      <c:pt idx="229">
                        <c:v>2.5891057446700838</c:v>
                      </c:pt>
                      <c:pt idx="230">
                        <c:v>2.5967683599364522</c:v>
                      </c:pt>
                      <c:pt idx="231">
                        <c:v>2.6044315475410862</c:v>
                      </c:pt>
                      <c:pt idx="232">
                        <c:v>2.6120953075267739</c:v>
                      </c:pt>
                      <c:pt idx="233">
                        <c:v>2.6197596399362366</c:v>
                      </c:pt>
                      <c:pt idx="234">
                        <c:v>2.6274245448122402</c:v>
                      </c:pt>
                      <c:pt idx="235">
                        <c:v>2.6350900221975504</c:v>
                      </c:pt>
                      <c:pt idx="236">
                        <c:v>2.6427560721349108</c:v>
                      </c:pt>
                      <c:pt idx="237">
                        <c:v>2.6504226946671094</c:v>
                      </c:pt>
                      <c:pt idx="238">
                        <c:v>2.6580898898368899</c:v>
                      </c:pt>
                      <c:pt idx="239">
                        <c:v>2.6657576576870401</c:v>
                      </c:pt>
                      <c:pt idx="240">
                        <c:v>2.6734259982603481</c:v>
                      </c:pt>
                      <c:pt idx="241">
                        <c:v>2.6810949115995575</c:v>
                      </c:pt>
                      <c:pt idx="242">
                        <c:v>2.6887643977474784</c:v>
                      </c:pt>
                      <c:pt idx="243">
                        <c:v>2.6964344567468768</c:v>
                      </c:pt>
                      <c:pt idx="244">
                        <c:v>2.7041050886405626</c:v>
                      </c:pt>
                      <c:pt idx="245">
                        <c:v>2.7117762934713019</c:v>
                      </c:pt>
                      <c:pt idx="246">
                        <c:v>2.7194480712819047</c:v>
                      </c:pt>
                      <c:pt idx="247">
                        <c:v>2.727120422115159</c:v>
                      </c:pt>
                      <c:pt idx="248">
                        <c:v>2.7347933460138751</c:v>
                      </c:pt>
                      <c:pt idx="249">
                        <c:v>2.742466843020841</c:v>
                      </c:pt>
                      <c:pt idx="250">
                        <c:v>2.7501409131788668</c:v>
                      </c:pt>
                      <c:pt idx="251">
                        <c:v>2.7578155565307849</c:v>
                      </c:pt>
                      <c:pt idx="252">
                        <c:v>2.7654907731193834</c:v>
                      </c:pt>
                      <c:pt idx="253">
                        <c:v>2.7731665629874946</c:v>
                      </c:pt>
                      <c:pt idx="254">
                        <c:v>2.7808429261779288</c:v>
                      </c:pt>
                      <c:pt idx="255">
                        <c:v>2.7885198627335184</c:v>
                      </c:pt>
                      <c:pt idx="256">
                        <c:v>2.7961973726970735</c:v>
                      </c:pt>
                      <c:pt idx="257">
                        <c:v>2.8038754561114265</c:v>
                      </c:pt>
                      <c:pt idx="258">
                        <c:v>2.8115541130194099</c:v>
                      </c:pt>
                      <c:pt idx="259">
                        <c:v>2.8192333434638783</c:v>
                      </c:pt>
                      <c:pt idx="260">
                        <c:v>2.8269131474876419</c:v>
                      </c:pt>
                      <c:pt idx="261">
                        <c:v>2.8345935251335552</c:v>
                      </c:pt>
                      <c:pt idx="262">
                        <c:v>2.842274476444473</c:v>
                      </c:pt>
                      <c:pt idx="263">
                        <c:v>2.8499560014632275</c:v>
                      </c:pt>
                      <c:pt idx="264">
                        <c:v>2.8576381002326956</c:v>
                      </c:pt>
                      <c:pt idx="265">
                        <c:v>2.8653207727957097</c:v>
                      </c:pt>
                      <c:pt idx="266">
                        <c:v>2.8730040191951245</c:v>
                      </c:pt>
                      <c:pt idx="267">
                        <c:v>2.8806878394738167</c:v>
                      </c:pt>
                      <c:pt idx="268">
                        <c:v>2.8883722336746409</c:v>
                      </c:pt>
                      <c:pt idx="269">
                        <c:v>2.896057201840474</c:v>
                      </c:pt>
                      <c:pt idx="270">
                        <c:v>2.9037427440141705</c:v>
                      </c:pt>
                      <c:pt idx="271">
                        <c:v>2.9114288602386296</c:v>
                      </c:pt>
                      <c:pt idx="272">
                        <c:v>2.9191155505567057</c:v>
                      </c:pt>
                      <c:pt idx="273">
                        <c:v>2.9268028150112757</c:v>
                      </c:pt>
                      <c:pt idx="274">
                        <c:v>2.9344906536452386</c:v>
                      </c:pt>
                      <c:pt idx="275">
                        <c:v>2.9421790665014713</c:v>
                      </c:pt>
                      <c:pt idx="276">
                        <c:v>2.9498680536228727</c:v>
                      </c:pt>
                      <c:pt idx="277">
                        <c:v>2.9575576150523419</c:v>
                      </c:pt>
                      <c:pt idx="278">
                        <c:v>2.9652477508327557</c:v>
                      </c:pt>
                      <c:pt idx="279">
                        <c:v>2.9729384610070353</c:v>
                      </c:pt>
                      <c:pt idx="280">
                        <c:v>2.9806297456180575</c:v>
                      </c:pt>
                      <c:pt idx="281">
                        <c:v>2.9883216047087435</c:v>
                      </c:pt>
                      <c:pt idx="282">
                        <c:v>2.9960140383220146</c:v>
                      </c:pt>
                      <c:pt idx="283">
                        <c:v>3.0037070465007698</c:v>
                      </c:pt>
                      <c:pt idx="284">
                        <c:v>3.0114006292879081</c:v>
                      </c:pt>
                      <c:pt idx="285">
                        <c:v>3.0190947867263729</c:v>
                      </c:pt>
                      <c:pt idx="286">
                        <c:v>3.0267895188590854</c:v>
                      </c:pt>
                      <c:pt idx="287">
                        <c:v>3.0344848257289669</c:v>
                      </c:pt>
                      <c:pt idx="288">
                        <c:v>3.0421807073789386</c:v>
                      </c:pt>
                      <c:pt idx="289">
                        <c:v>3.049877163851944</c:v>
                      </c:pt>
                      <c:pt idx="290">
                        <c:v>3.0575741951909041</c:v>
                      </c:pt>
                      <c:pt idx="291">
                        <c:v>3.0652718014387625</c:v>
                      </c:pt>
                      <c:pt idx="292">
                        <c:v>3.0729699826384627</c:v>
                      </c:pt>
                      <c:pt idx="293">
                        <c:v>3.0806687388329479</c:v>
                      </c:pt>
                      <c:pt idx="294">
                        <c:v>3.0883680700651617</c:v>
                      </c:pt>
                      <c:pt idx="295">
                        <c:v>3.0960679763780474</c:v>
                      </c:pt>
                      <c:pt idx="296">
                        <c:v>3.1037684578145708</c:v>
                      </c:pt>
                      <c:pt idx="297">
                        <c:v>3.1114695144176974</c:v>
                      </c:pt>
                      <c:pt idx="298">
                        <c:v>3.1191711462303928</c:v>
                      </c:pt>
                      <c:pt idx="299">
                        <c:v>3.1268733532956006</c:v>
                      </c:pt>
                      <c:pt idx="300">
                        <c:v>3.1345761356562862</c:v>
                      </c:pt>
                      <c:pt idx="301">
                        <c:v>3.1422794933554377</c:v>
                      </c:pt>
                      <c:pt idx="302">
                        <c:v>3.1499834264360205</c:v>
                      </c:pt>
                      <c:pt idx="303">
                        <c:v>3.160689868662625</c:v>
                      </c:pt>
                      <c:pt idx="304">
                        <c:v>3.1713974221633467</c:v>
                      </c:pt>
                      <c:pt idx="305">
                        <c:v>3.1821060870535156</c:v>
                      </c:pt>
                      <c:pt idx="306">
                        <c:v>3.1928158634484838</c:v>
                      </c:pt>
                      <c:pt idx="307">
                        <c:v>3.2035267514636256</c:v>
                      </c:pt>
                      <c:pt idx="308">
                        <c:v>3.2142387512143156</c:v>
                      </c:pt>
                      <c:pt idx="309">
                        <c:v>3.2249518628159501</c:v>
                      </c:pt>
                      <c:pt idx="310">
                        <c:v>3.2356660863839259</c:v>
                      </c:pt>
                      <c:pt idx="311">
                        <c:v>3.2463814220336618</c:v>
                      </c:pt>
                      <c:pt idx="312">
                        <c:v>3.2570978698805986</c:v>
                      </c:pt>
                      <c:pt idx="313">
                        <c:v>3.2678154300401774</c:v>
                      </c:pt>
                      <c:pt idx="314">
                        <c:v>3.2785341026278392</c:v>
                      </c:pt>
                      <c:pt idx="315">
                        <c:v>3.2892538877590471</c:v>
                      </c:pt>
                      <c:pt idx="316">
                        <c:v>3.2999747855492867</c:v>
                      </c:pt>
                      <c:pt idx="317">
                        <c:v>3.3106967961140432</c:v>
                      </c:pt>
                      <c:pt idx="318">
                        <c:v>3.3214199195688021</c:v>
                      </c:pt>
                      <c:pt idx="319">
                        <c:v>3.3321441560290932</c:v>
                      </c:pt>
                      <c:pt idx="320">
                        <c:v>3.3428695056104463</c:v>
                      </c:pt>
                      <c:pt idx="321">
                        <c:v>3.3535959684283911</c:v>
                      </c:pt>
                      <c:pt idx="322">
                        <c:v>3.3643235445984576</c:v>
                      </c:pt>
                      <c:pt idx="323">
                        <c:v>3.3750522342362199</c:v>
                      </c:pt>
                      <c:pt idx="324">
                        <c:v>3.3857820374572523</c:v>
                      </c:pt>
                      <c:pt idx="325">
                        <c:v>3.3965129543771511</c:v>
                      </c:pt>
                      <c:pt idx="326">
                        <c:v>3.4072449851114905</c:v>
                      </c:pt>
                      <c:pt idx="327">
                        <c:v>3.4179781297758893</c:v>
                      </c:pt>
                      <c:pt idx="328">
                        <c:v>3.428712388485966</c:v>
                      </c:pt>
                      <c:pt idx="329">
                        <c:v>3.4394477613573615</c:v>
                      </c:pt>
                      <c:pt idx="330">
                        <c:v>3.4501842485056944</c:v>
                      </c:pt>
                      <c:pt idx="331">
                        <c:v>3.4609218500466499</c:v>
                      </c:pt>
                      <c:pt idx="332">
                        <c:v>3.471660566095891</c:v>
                      </c:pt>
                      <c:pt idx="333">
                        <c:v>3.4824003967690809</c:v>
                      </c:pt>
                      <c:pt idx="334">
                        <c:v>3.4931413421819268</c:v>
                      </c:pt>
                      <c:pt idx="335">
                        <c:v>3.5038834024501364</c:v>
                      </c:pt>
                      <c:pt idx="336">
                        <c:v>3.5176169689179915</c:v>
                      </c:pt>
                      <c:pt idx="337">
                        <c:v>3.5313523576445016</c:v>
                      </c:pt>
                      <c:pt idx="338">
                        <c:v>3.5450895688714734</c:v>
                      </c:pt>
                      <c:pt idx="339">
                        <c:v>3.5588286028407135</c:v>
                      </c:pt>
                      <c:pt idx="340">
                        <c:v>3.5725694597940727</c:v>
                      </c:pt>
                      <c:pt idx="341">
                        <c:v>3.5863121399734466</c:v>
                      </c:pt>
                      <c:pt idx="342">
                        <c:v>3.6000566436207304</c:v>
                      </c:pt>
                      <c:pt idx="343">
                        <c:v>3.6138029709779085</c:v>
                      </c:pt>
                      <c:pt idx="344">
                        <c:v>3.6275511222869428</c:v>
                      </c:pt>
                      <c:pt idx="345">
                        <c:v>3.6413010977898397</c:v>
                      </c:pt>
                      <c:pt idx="346">
                        <c:v>3.6550528977286501</c:v>
                      </c:pt>
                      <c:pt idx="347">
                        <c:v>3.6688065223454691</c:v>
                      </c:pt>
                      <c:pt idx="348">
                        <c:v>3.6825619718823921</c:v>
                      </c:pt>
                      <c:pt idx="349">
                        <c:v>3.6963192465815586</c:v>
                      </c:pt>
                      <c:pt idx="350">
                        <c:v>3.7100783466851528</c:v>
                      </c:pt>
                      <c:pt idx="351">
                        <c:v>3.7238392724353808</c:v>
                      </c:pt>
                      <c:pt idx="352">
                        <c:v>3.7376020240744712</c:v>
                      </c:pt>
                      <c:pt idx="353">
                        <c:v>3.7513666018446967</c:v>
                      </c:pt>
                      <c:pt idx="354">
                        <c:v>3.7651330059883525</c:v>
                      </c:pt>
                      <c:pt idx="355">
                        <c:v>3.7789012367478003</c:v>
                      </c:pt>
                      <c:pt idx="356">
                        <c:v>3.7926712943653795</c:v>
                      </c:pt>
                      <c:pt idx="357">
                        <c:v>3.8064431790835185</c:v>
                      </c:pt>
                      <c:pt idx="358">
                        <c:v>3.8202168911446233</c:v>
                      </c:pt>
                      <c:pt idx="359">
                        <c:v>3.8339924307911666</c:v>
                      </c:pt>
                      <c:pt idx="360">
                        <c:v>3.8477697982656434</c:v>
                      </c:pt>
                      <c:pt idx="361">
                        <c:v>3.8615489938105707</c:v>
                      </c:pt>
                      <c:pt idx="362">
                        <c:v>3.8753300176685324</c:v>
                      </c:pt>
                      <c:pt idx="363">
                        <c:v>3.889112870082112</c:v>
                      </c:pt>
                      <c:pt idx="364">
                        <c:v>3.9028975512939157</c:v>
                      </c:pt>
                      <c:pt idx="365">
                        <c:v>3.9196643711258972</c:v>
                      </c:pt>
                      <c:pt idx="366">
                        <c:v>3.9364338966211054</c:v>
                      </c:pt>
                      <c:pt idx="367">
                        <c:v>3.9532061282161246</c:v>
                      </c:pt>
                      <c:pt idx="368">
                        <c:v>3.9699810663476498</c:v>
                      </c:pt>
                      <c:pt idx="369">
                        <c:v>3.9867587114524428</c:v>
                      </c:pt>
                      <c:pt idx="370">
                        <c:v>4.0035390639673096</c:v>
                      </c:pt>
                      <c:pt idx="371">
                        <c:v>4.0203221243291676</c:v>
                      </c:pt>
                      <c:pt idx="372">
                        <c:v>4.037107892974956</c:v>
                      </c:pt>
                      <c:pt idx="373">
                        <c:v>4.0538963703417252</c:v>
                      </c:pt>
                      <c:pt idx="374">
                        <c:v>4.0706875568665923</c:v>
                      </c:pt>
                      <c:pt idx="375">
                        <c:v>4.0874814529867187</c:v>
                      </c:pt>
                      <c:pt idx="376">
                        <c:v>4.1042780591393546</c:v>
                      </c:pt>
                      <c:pt idx="377">
                        <c:v>4.1210773757618391</c:v>
                      </c:pt>
                      <c:pt idx="378">
                        <c:v>4.1378794032915334</c:v>
                      </c:pt>
                      <c:pt idx="379">
                        <c:v>4.1546841421659098</c:v>
                      </c:pt>
                      <c:pt idx="380">
                        <c:v>4.1714915928224849</c:v>
                      </c:pt>
                      <c:pt idx="381">
                        <c:v>4.1883017556988866</c:v>
                      </c:pt>
                      <c:pt idx="382">
                        <c:v>4.2051146312327647</c:v>
                      </c:pt>
                      <c:pt idx="383">
                        <c:v>4.221930219861858</c:v>
                      </c:pt>
                      <c:pt idx="384">
                        <c:v>4.238748522023994</c:v>
                      </c:pt>
                      <c:pt idx="385">
                        <c:v>4.2555695381570446</c:v>
                      </c:pt>
                      <c:pt idx="386">
                        <c:v>4.2723932686989707</c:v>
                      </c:pt>
                      <c:pt idx="387">
                        <c:v>4.2892197140877775</c:v>
                      </c:pt>
                      <c:pt idx="388">
                        <c:v>4.306048874761581</c:v>
                      </c:pt>
                      <c:pt idx="389">
                        <c:v>4.3228807511585421</c:v>
                      </c:pt>
                      <c:pt idx="390">
                        <c:v>4.33971534371691</c:v>
                      </c:pt>
                      <c:pt idx="391">
                        <c:v>4.3565526528749787</c:v>
                      </c:pt>
                      <c:pt idx="392">
                        <c:v>4.3733926790711086</c:v>
                      </c:pt>
                      <c:pt idx="393">
                        <c:v>4.3902354227437712</c:v>
                      </c:pt>
                      <c:pt idx="394">
                        <c:v>4.4070808843314824</c:v>
                      </c:pt>
                      <c:pt idx="395">
                        <c:v>4.4239290642728246</c:v>
                      </c:pt>
                      <c:pt idx="396">
                        <c:v>4.4407799630064693</c:v>
                      </c:pt>
                      <c:pt idx="397">
                        <c:v>4.4576335809711543</c:v>
                      </c:pt>
                      <c:pt idx="398">
                        <c:v>4.4744899186056619</c:v>
                      </c:pt>
                      <c:pt idx="399">
                        <c:v>4.4913489763488634</c:v>
                      </c:pt>
                      <c:pt idx="400">
                        <c:v>4.5121737373517989</c:v>
                      </c:pt>
                      <c:pt idx="401">
                        <c:v>4.5330026486568809</c:v>
                      </c:pt>
                      <c:pt idx="402">
                        <c:v>4.5538357110912475</c:v>
                      </c:pt>
                      <c:pt idx="403">
                        <c:v>4.5746729254822149</c:v>
                      </c:pt>
                      <c:pt idx="404">
                        <c:v>4.5955142926572545</c:v>
                      </c:pt>
                      <c:pt idx="405">
                        <c:v>4.6163598134440154</c:v>
                      </c:pt>
                      <c:pt idx="406">
                        <c:v>4.6372094886702797</c:v>
                      </c:pt>
                      <c:pt idx="407">
                        <c:v>4.6580633191640075</c:v>
                      </c:pt>
                      <c:pt idx="408">
                        <c:v>4.6789213057533363</c:v>
                      </c:pt>
                      <c:pt idx="409">
                        <c:v>4.6997834492665813</c:v>
                      </c:pt>
                      <c:pt idx="410">
                        <c:v>4.7206497505321687</c:v>
                      </c:pt>
                      <c:pt idx="411">
                        <c:v>4.7415202103787468</c:v>
                      </c:pt>
                      <c:pt idx="412">
                        <c:v>4.7623948296350971</c:v>
                      </c:pt>
                      <c:pt idx="413">
                        <c:v>4.7832736091301786</c:v>
                      </c:pt>
                      <c:pt idx="414">
                        <c:v>4.804156549693106</c:v>
                      </c:pt>
                      <c:pt idx="415">
                        <c:v>4.8250436521531714</c:v>
                      </c:pt>
                      <c:pt idx="416">
                        <c:v>4.8459349173398447</c:v>
                      </c:pt>
                      <c:pt idx="417">
                        <c:v>4.8668303460827067</c:v>
                      </c:pt>
                      <c:pt idx="418">
                        <c:v>4.8877299392115603</c:v>
                      </c:pt>
                      <c:pt idx="419">
                        <c:v>4.9086336975563638</c:v>
                      </c:pt>
                      <c:pt idx="420">
                        <c:v>4.9295416219472088</c:v>
                      </c:pt>
                      <c:pt idx="421">
                        <c:v>4.9504537132143867</c:v>
                      </c:pt>
                      <c:pt idx="422">
                        <c:v>4.971369972188322</c:v>
                      </c:pt>
                      <c:pt idx="423">
                        <c:v>4.9922903996996393</c:v>
                      </c:pt>
                      <c:pt idx="424">
                        <c:v>5.0132149965791184</c:v>
                      </c:pt>
                      <c:pt idx="425">
                        <c:v>5.0341437636576947</c:v>
                      </c:pt>
                      <c:pt idx="426">
                        <c:v>5.0550767017664811</c:v>
                      </c:pt>
                      <c:pt idx="427">
                        <c:v>5.0760138117367459</c:v>
                      </c:pt>
                      <c:pt idx="428">
                        <c:v>5.0969550943999131</c:v>
                      </c:pt>
                      <c:pt idx="429">
                        <c:v>5.1179005505876063</c:v>
                      </c:pt>
                      <c:pt idx="430">
                        <c:v>5.1388501811315823</c:v>
                      </c:pt>
                      <c:pt idx="431">
                        <c:v>5.1598039868637757</c:v>
                      </c:pt>
                      <c:pt idx="432">
                        <c:v>5.1807619686162765</c:v>
                      </c:pt>
                      <c:pt idx="433">
                        <c:v>5.2056756474897492</c:v>
                      </c:pt>
                      <c:pt idx="434">
                        <c:v>5.2305952275506939</c:v>
                      </c:pt>
                      <c:pt idx="435">
                        <c:v>5.2555207101969037</c:v>
                      </c:pt>
                      <c:pt idx="436">
                        <c:v>5.2804520968264823</c:v>
                      </c:pt>
                      <c:pt idx="437">
                        <c:v>5.3053893888378889</c:v>
                      </c:pt>
                      <c:pt idx="438">
                        <c:v>5.3303325876299157</c:v>
                      </c:pt>
                      <c:pt idx="439">
                        <c:v>5.3552816946016435</c:v>
                      </c:pt>
                      <c:pt idx="440">
                        <c:v>5.3802367111525529</c:v>
                      </c:pt>
                      <c:pt idx="441">
                        <c:v>5.4051976386823908</c:v>
                      </c:pt>
                      <c:pt idx="442">
                        <c:v>5.4301644785912817</c:v>
                      </c:pt>
                      <c:pt idx="443">
                        <c:v>5.4551372322796388</c:v>
                      </c:pt>
                      <c:pt idx="444">
                        <c:v>5.4801159011482525</c:v>
                      </c:pt>
                      <c:pt idx="445">
                        <c:v>5.5051004865982245</c:v>
                      </c:pt>
                      <c:pt idx="446">
                        <c:v>5.5300909900309669</c:v>
                      </c:pt>
                      <c:pt idx="447">
                        <c:v>5.5550874128482697</c:v>
                      </c:pt>
                      <c:pt idx="448">
                        <c:v>5.5800897564522112</c:v>
                      </c:pt>
                      <c:pt idx="449">
                        <c:v>5.6050980222452473</c:v>
                      </c:pt>
                      <c:pt idx="450">
                        <c:v>5.6301122116301228</c:v>
                      </c:pt>
                      <c:pt idx="451">
                        <c:v>5.6551323260099151</c:v>
                      </c:pt>
                      <c:pt idx="452">
                        <c:v>5.6801583667880795</c:v>
                      </c:pt>
                      <c:pt idx="453">
                        <c:v>5.7051903353683597</c:v>
                      </c:pt>
                      <c:pt idx="454">
                        <c:v>5.7302282331548327</c:v>
                      </c:pt>
                      <c:pt idx="455">
                        <c:v>5.7552720615519526</c:v>
                      </c:pt>
                      <c:pt idx="456">
                        <c:v>5.7803218219644625</c:v>
                      </c:pt>
                      <c:pt idx="457">
                        <c:v>5.8053775157974385</c:v>
                      </c:pt>
                      <c:pt idx="458">
                        <c:v>5.836332231129826</c:v>
                      </c:pt>
                      <c:pt idx="459">
                        <c:v>5.8672960026597609</c:v>
                      </c:pt>
                      <c:pt idx="460">
                        <c:v>5.8982688330367683</c:v>
                      </c:pt>
                      <c:pt idx="461">
                        <c:v>5.9292507249111059</c:v>
                      </c:pt>
                      <c:pt idx="462">
                        <c:v>5.9602416809338532</c:v>
                      </c:pt>
                      <c:pt idx="463">
                        <c:v>5.9912417037568222</c:v>
                      </c:pt>
                      <c:pt idx="464">
                        <c:v>6.0222507960326466</c:v>
                      </c:pt>
                      <c:pt idx="465">
                        <c:v>6.0532689604146928</c:v>
                      </c:pt>
                      <c:pt idx="466">
                        <c:v>6.0842961995571265</c:v>
                      </c:pt>
                      <c:pt idx="467">
                        <c:v>6.1153325161148908</c:v>
                      </c:pt>
                      <c:pt idx="468">
                        <c:v>6.1463779127436835</c:v>
                      </c:pt>
                      <c:pt idx="469">
                        <c:v>6.1774323921000018</c:v>
                      </c:pt>
                      <c:pt idx="470">
                        <c:v>6.2084959568411202</c:v>
                      </c:pt>
                      <c:pt idx="471">
                        <c:v>6.2395686096250902</c:v>
                      </c:pt>
                      <c:pt idx="472">
                        <c:v>6.2706503531107183</c:v>
                      </c:pt>
                      <c:pt idx="473">
                        <c:v>6.3017411899576103</c:v>
                      </c:pt>
                      <c:pt idx="474">
                        <c:v>6.3328411228261494</c:v>
                      </c:pt>
                      <c:pt idx="475">
                        <c:v>6.3639501543774957</c:v>
                      </c:pt>
                      <c:pt idx="476">
                        <c:v>6.3950682872735642</c:v>
                      </c:pt>
                      <c:pt idx="477">
                        <c:v>6.4261955241770918</c:v>
                      </c:pt>
                      <c:pt idx="478">
                        <c:v>6.4573318677515701</c:v>
                      </c:pt>
                      <c:pt idx="479">
                        <c:v>6.4884773206612678</c:v>
                      </c:pt>
                      <c:pt idx="480">
                        <c:v>6.519631885571231</c:v>
                      </c:pt>
                      <c:pt idx="481">
                        <c:v>6.5507955651473049</c:v>
                      </c:pt>
                      <c:pt idx="482">
                        <c:v>6.5819683620560898</c:v>
                      </c:pt>
                      <c:pt idx="483">
                        <c:v>6.6131502789649854</c:v>
                      </c:pt>
                      <c:pt idx="484">
                        <c:v>6.6443413185421685</c:v>
                      </c:pt>
                      <c:pt idx="485">
                        <c:v>6.6755414834565929</c:v>
                      </c:pt>
                      <c:pt idx="486">
                        <c:v>6.7126104332572378</c:v>
                      </c:pt>
                      <c:pt idx="487">
                        <c:v>6.7496922642396484</c:v>
                      </c:pt>
                      <c:pt idx="488">
                        <c:v>6.786786980879933</c:v>
                      </c:pt>
                      <c:pt idx="489">
                        <c:v>6.8238945876557544</c:v>
                      </c:pt>
                      <c:pt idx="490">
                        <c:v>6.8610150890463517</c:v>
                      </c:pt>
                      <c:pt idx="491">
                        <c:v>6.8981484895324963</c:v>
                      </c:pt>
                      <c:pt idx="492">
                        <c:v>6.9352947935965359</c:v>
                      </c:pt>
                      <c:pt idx="493">
                        <c:v>6.9724540057223727</c:v>
                      </c:pt>
                      <c:pt idx="494">
                        <c:v>7.009626130395441</c:v>
                      </c:pt>
                      <c:pt idx="495">
                        <c:v>7.0468111721027737</c:v>
                      </c:pt>
                      <c:pt idx="496">
                        <c:v>7.084009135332936</c:v>
                      </c:pt>
                      <c:pt idx="497">
                        <c:v>7.1212200245760471</c:v>
                      </c:pt>
                      <c:pt idx="498">
                        <c:v>7.158443844323803</c:v>
                      </c:pt>
                      <c:pt idx="499">
                        <c:v>7.1956805990694761</c:v>
                      </c:pt>
                      <c:pt idx="500">
                        <c:v>7.232930293307871</c:v>
                      </c:pt>
                      <c:pt idx="501">
                        <c:v>7.2701929315353464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055-44CC-AF3E-64F64FDA085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0"/>
          <c:order val="0"/>
          <c:tx>
            <c:strRef>
              <c:f>LTN!$C$1</c:f>
              <c:strCache>
                <c:ptCount val="1"/>
                <c:pt idx="0">
                  <c:v>Tx 07/21</c:v>
                </c:pt>
              </c:strCache>
            </c:strRef>
          </c:tx>
          <c:spPr>
            <a:ln w="3810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LTN!$B$3:$B$988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  <c:pt idx="252">
                  <c:v>44201</c:v>
                </c:pt>
                <c:pt idx="253">
                  <c:v>44202</c:v>
                </c:pt>
                <c:pt idx="254">
                  <c:v>44203</c:v>
                </c:pt>
                <c:pt idx="255">
                  <c:v>44204</c:v>
                </c:pt>
                <c:pt idx="256">
                  <c:v>44207</c:v>
                </c:pt>
                <c:pt idx="257">
                  <c:v>44208</c:v>
                </c:pt>
                <c:pt idx="258">
                  <c:v>44209</c:v>
                </c:pt>
                <c:pt idx="259">
                  <c:v>44210</c:v>
                </c:pt>
                <c:pt idx="260">
                  <c:v>44211</c:v>
                </c:pt>
                <c:pt idx="261">
                  <c:v>44214</c:v>
                </c:pt>
                <c:pt idx="262">
                  <c:v>44215</c:v>
                </c:pt>
                <c:pt idx="263">
                  <c:v>44216</c:v>
                </c:pt>
                <c:pt idx="264">
                  <c:v>44217</c:v>
                </c:pt>
                <c:pt idx="265">
                  <c:v>44218</c:v>
                </c:pt>
                <c:pt idx="266">
                  <c:v>44221</c:v>
                </c:pt>
                <c:pt idx="267">
                  <c:v>44222</c:v>
                </c:pt>
                <c:pt idx="268">
                  <c:v>44223</c:v>
                </c:pt>
                <c:pt idx="269">
                  <c:v>44224</c:v>
                </c:pt>
                <c:pt idx="270">
                  <c:v>44225</c:v>
                </c:pt>
                <c:pt idx="271">
                  <c:v>44228</c:v>
                </c:pt>
                <c:pt idx="272">
                  <c:v>44229</c:v>
                </c:pt>
                <c:pt idx="273">
                  <c:v>44230</c:v>
                </c:pt>
                <c:pt idx="274">
                  <c:v>44231</c:v>
                </c:pt>
                <c:pt idx="275">
                  <c:v>44232</c:v>
                </c:pt>
                <c:pt idx="276">
                  <c:v>44235</c:v>
                </c:pt>
                <c:pt idx="277">
                  <c:v>44236</c:v>
                </c:pt>
                <c:pt idx="278">
                  <c:v>44237</c:v>
                </c:pt>
                <c:pt idx="279">
                  <c:v>44238</c:v>
                </c:pt>
                <c:pt idx="280">
                  <c:v>44239</c:v>
                </c:pt>
                <c:pt idx="281">
                  <c:v>44244</c:v>
                </c:pt>
                <c:pt idx="282">
                  <c:v>44245</c:v>
                </c:pt>
                <c:pt idx="283">
                  <c:v>44246</c:v>
                </c:pt>
                <c:pt idx="284">
                  <c:v>44249</c:v>
                </c:pt>
                <c:pt idx="285">
                  <c:v>44250</c:v>
                </c:pt>
                <c:pt idx="286">
                  <c:v>44251</c:v>
                </c:pt>
                <c:pt idx="287">
                  <c:v>44252</c:v>
                </c:pt>
                <c:pt idx="288">
                  <c:v>44253</c:v>
                </c:pt>
                <c:pt idx="289">
                  <c:v>44256</c:v>
                </c:pt>
                <c:pt idx="290">
                  <c:v>44257</c:v>
                </c:pt>
                <c:pt idx="291">
                  <c:v>44258</c:v>
                </c:pt>
                <c:pt idx="292">
                  <c:v>44259</c:v>
                </c:pt>
                <c:pt idx="293">
                  <c:v>44260</c:v>
                </c:pt>
                <c:pt idx="294">
                  <c:v>44263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44277</c:v>
                </c:pt>
                <c:pt idx="305">
                  <c:v>44278</c:v>
                </c:pt>
                <c:pt idx="306">
                  <c:v>44279</c:v>
                </c:pt>
                <c:pt idx="307">
                  <c:v>44280</c:v>
                </c:pt>
                <c:pt idx="308">
                  <c:v>44281</c:v>
                </c:pt>
                <c:pt idx="309">
                  <c:v>44284</c:v>
                </c:pt>
                <c:pt idx="310">
                  <c:v>44285</c:v>
                </c:pt>
                <c:pt idx="311">
                  <c:v>44286</c:v>
                </c:pt>
                <c:pt idx="312">
                  <c:v>44287</c:v>
                </c:pt>
                <c:pt idx="313">
                  <c:v>44291</c:v>
                </c:pt>
                <c:pt idx="314">
                  <c:v>44292</c:v>
                </c:pt>
                <c:pt idx="315">
                  <c:v>44293</c:v>
                </c:pt>
                <c:pt idx="316">
                  <c:v>44294</c:v>
                </c:pt>
                <c:pt idx="317">
                  <c:v>44295</c:v>
                </c:pt>
                <c:pt idx="318">
                  <c:v>44298</c:v>
                </c:pt>
                <c:pt idx="319">
                  <c:v>44299</c:v>
                </c:pt>
                <c:pt idx="320">
                  <c:v>44300</c:v>
                </c:pt>
                <c:pt idx="321">
                  <c:v>44301</c:v>
                </c:pt>
                <c:pt idx="322">
                  <c:v>44302</c:v>
                </c:pt>
                <c:pt idx="323">
                  <c:v>44305</c:v>
                </c:pt>
                <c:pt idx="324">
                  <c:v>44306</c:v>
                </c:pt>
                <c:pt idx="325">
                  <c:v>44308</c:v>
                </c:pt>
                <c:pt idx="326">
                  <c:v>44309</c:v>
                </c:pt>
                <c:pt idx="327">
                  <c:v>44312</c:v>
                </c:pt>
                <c:pt idx="328">
                  <c:v>44313</c:v>
                </c:pt>
                <c:pt idx="329">
                  <c:v>44314</c:v>
                </c:pt>
                <c:pt idx="330">
                  <c:v>44315</c:v>
                </c:pt>
                <c:pt idx="331">
                  <c:v>44316</c:v>
                </c:pt>
                <c:pt idx="332">
                  <c:v>44319</c:v>
                </c:pt>
                <c:pt idx="333">
                  <c:v>44320</c:v>
                </c:pt>
                <c:pt idx="334">
                  <c:v>44321</c:v>
                </c:pt>
                <c:pt idx="335">
                  <c:v>44322</c:v>
                </c:pt>
                <c:pt idx="336">
                  <c:v>44323</c:v>
                </c:pt>
                <c:pt idx="337">
                  <c:v>44326</c:v>
                </c:pt>
                <c:pt idx="338">
                  <c:v>44327</c:v>
                </c:pt>
                <c:pt idx="339">
                  <c:v>44328</c:v>
                </c:pt>
                <c:pt idx="340">
                  <c:v>44329</c:v>
                </c:pt>
                <c:pt idx="341">
                  <c:v>44330</c:v>
                </c:pt>
                <c:pt idx="342">
                  <c:v>44333</c:v>
                </c:pt>
                <c:pt idx="343">
                  <c:v>44334</c:v>
                </c:pt>
                <c:pt idx="344">
                  <c:v>44335</c:v>
                </c:pt>
                <c:pt idx="345">
                  <c:v>44336</c:v>
                </c:pt>
                <c:pt idx="346">
                  <c:v>44337</c:v>
                </c:pt>
                <c:pt idx="347">
                  <c:v>44340</c:v>
                </c:pt>
                <c:pt idx="348">
                  <c:v>44341</c:v>
                </c:pt>
                <c:pt idx="349">
                  <c:v>44342</c:v>
                </c:pt>
                <c:pt idx="350">
                  <c:v>44343</c:v>
                </c:pt>
                <c:pt idx="351">
                  <c:v>44344</c:v>
                </c:pt>
                <c:pt idx="352">
                  <c:v>44347</c:v>
                </c:pt>
                <c:pt idx="353">
                  <c:v>44348</c:v>
                </c:pt>
                <c:pt idx="354">
                  <c:v>44349</c:v>
                </c:pt>
                <c:pt idx="355">
                  <c:v>44351</c:v>
                </c:pt>
                <c:pt idx="356">
                  <c:v>44354</c:v>
                </c:pt>
                <c:pt idx="357">
                  <c:v>44355</c:v>
                </c:pt>
                <c:pt idx="358">
                  <c:v>44356</c:v>
                </c:pt>
                <c:pt idx="359">
                  <c:v>44357</c:v>
                </c:pt>
                <c:pt idx="360">
                  <c:v>44358</c:v>
                </c:pt>
                <c:pt idx="361">
                  <c:v>44361</c:v>
                </c:pt>
                <c:pt idx="362">
                  <c:v>44362</c:v>
                </c:pt>
                <c:pt idx="363">
                  <c:v>44363</c:v>
                </c:pt>
                <c:pt idx="364">
                  <c:v>44364</c:v>
                </c:pt>
                <c:pt idx="365">
                  <c:v>44365</c:v>
                </c:pt>
                <c:pt idx="366">
                  <c:v>44368</c:v>
                </c:pt>
                <c:pt idx="367">
                  <c:v>44369</c:v>
                </c:pt>
                <c:pt idx="368">
                  <c:v>44370</c:v>
                </c:pt>
                <c:pt idx="369">
                  <c:v>44371</c:v>
                </c:pt>
                <c:pt idx="370">
                  <c:v>44372</c:v>
                </c:pt>
                <c:pt idx="371">
                  <c:v>44375</c:v>
                </c:pt>
                <c:pt idx="372">
                  <c:v>44376</c:v>
                </c:pt>
                <c:pt idx="373">
                  <c:v>44377</c:v>
                </c:pt>
                <c:pt idx="374">
                  <c:v>44378</c:v>
                </c:pt>
                <c:pt idx="375">
                  <c:v>44379</c:v>
                </c:pt>
                <c:pt idx="376">
                  <c:v>44382</c:v>
                </c:pt>
                <c:pt idx="377">
                  <c:v>44383</c:v>
                </c:pt>
                <c:pt idx="378">
                  <c:v>44384</c:v>
                </c:pt>
                <c:pt idx="379">
                  <c:v>44385</c:v>
                </c:pt>
                <c:pt idx="380">
                  <c:v>44386</c:v>
                </c:pt>
                <c:pt idx="381">
                  <c:v>44389</c:v>
                </c:pt>
                <c:pt idx="382">
                  <c:v>44390</c:v>
                </c:pt>
                <c:pt idx="383">
                  <c:v>44391</c:v>
                </c:pt>
                <c:pt idx="384">
                  <c:v>44392</c:v>
                </c:pt>
                <c:pt idx="385">
                  <c:v>44393</c:v>
                </c:pt>
                <c:pt idx="386">
                  <c:v>44396</c:v>
                </c:pt>
                <c:pt idx="387">
                  <c:v>44397</c:v>
                </c:pt>
                <c:pt idx="388">
                  <c:v>44398</c:v>
                </c:pt>
                <c:pt idx="389">
                  <c:v>44399</c:v>
                </c:pt>
                <c:pt idx="390">
                  <c:v>44400</c:v>
                </c:pt>
                <c:pt idx="391">
                  <c:v>44403</c:v>
                </c:pt>
                <c:pt idx="392">
                  <c:v>44404</c:v>
                </c:pt>
                <c:pt idx="393">
                  <c:v>44405</c:v>
                </c:pt>
                <c:pt idx="394">
                  <c:v>44406</c:v>
                </c:pt>
                <c:pt idx="395">
                  <c:v>44407</c:v>
                </c:pt>
                <c:pt idx="396">
                  <c:v>44410</c:v>
                </c:pt>
                <c:pt idx="397">
                  <c:v>44411</c:v>
                </c:pt>
                <c:pt idx="398">
                  <c:v>44412</c:v>
                </c:pt>
                <c:pt idx="399">
                  <c:v>44413</c:v>
                </c:pt>
                <c:pt idx="400">
                  <c:v>44414</c:v>
                </c:pt>
                <c:pt idx="401">
                  <c:v>44417</c:v>
                </c:pt>
                <c:pt idx="402">
                  <c:v>44418</c:v>
                </c:pt>
                <c:pt idx="403">
                  <c:v>44419</c:v>
                </c:pt>
                <c:pt idx="404">
                  <c:v>44420</c:v>
                </c:pt>
                <c:pt idx="405">
                  <c:v>44421</c:v>
                </c:pt>
                <c:pt idx="406">
                  <c:v>44424</c:v>
                </c:pt>
                <c:pt idx="407">
                  <c:v>44425</c:v>
                </c:pt>
                <c:pt idx="408">
                  <c:v>44426</c:v>
                </c:pt>
                <c:pt idx="409">
                  <c:v>44427</c:v>
                </c:pt>
                <c:pt idx="410">
                  <c:v>44428</c:v>
                </c:pt>
                <c:pt idx="411">
                  <c:v>44431</c:v>
                </c:pt>
                <c:pt idx="412">
                  <c:v>44432</c:v>
                </c:pt>
                <c:pt idx="413">
                  <c:v>44433</c:v>
                </c:pt>
                <c:pt idx="414">
                  <c:v>44434</c:v>
                </c:pt>
                <c:pt idx="415">
                  <c:v>44435</c:v>
                </c:pt>
                <c:pt idx="416">
                  <c:v>44438</c:v>
                </c:pt>
                <c:pt idx="417">
                  <c:v>44439</c:v>
                </c:pt>
                <c:pt idx="418">
                  <c:v>44440</c:v>
                </c:pt>
                <c:pt idx="419">
                  <c:v>44441</c:v>
                </c:pt>
                <c:pt idx="420">
                  <c:v>44442</c:v>
                </c:pt>
                <c:pt idx="421">
                  <c:v>44445</c:v>
                </c:pt>
                <c:pt idx="422">
                  <c:v>44447</c:v>
                </c:pt>
                <c:pt idx="423">
                  <c:v>44448</c:v>
                </c:pt>
                <c:pt idx="424">
                  <c:v>44449</c:v>
                </c:pt>
                <c:pt idx="425">
                  <c:v>44452</c:v>
                </c:pt>
                <c:pt idx="426">
                  <c:v>44453</c:v>
                </c:pt>
                <c:pt idx="427">
                  <c:v>44454</c:v>
                </c:pt>
                <c:pt idx="428">
                  <c:v>44455</c:v>
                </c:pt>
                <c:pt idx="429">
                  <c:v>44456</c:v>
                </c:pt>
                <c:pt idx="430">
                  <c:v>44459</c:v>
                </c:pt>
                <c:pt idx="431">
                  <c:v>44460</c:v>
                </c:pt>
                <c:pt idx="432">
                  <c:v>44461</c:v>
                </c:pt>
                <c:pt idx="433">
                  <c:v>44462</c:v>
                </c:pt>
                <c:pt idx="434">
                  <c:v>44463</c:v>
                </c:pt>
                <c:pt idx="435">
                  <c:v>44466</c:v>
                </c:pt>
                <c:pt idx="436">
                  <c:v>44467</c:v>
                </c:pt>
                <c:pt idx="437">
                  <c:v>44468</c:v>
                </c:pt>
                <c:pt idx="438">
                  <c:v>44469</c:v>
                </c:pt>
                <c:pt idx="439">
                  <c:v>44470</c:v>
                </c:pt>
                <c:pt idx="440">
                  <c:v>44473</c:v>
                </c:pt>
                <c:pt idx="441">
                  <c:v>44474</c:v>
                </c:pt>
                <c:pt idx="442">
                  <c:v>44475</c:v>
                </c:pt>
                <c:pt idx="443">
                  <c:v>44476</c:v>
                </c:pt>
                <c:pt idx="444">
                  <c:v>44477</c:v>
                </c:pt>
                <c:pt idx="445">
                  <c:v>44480</c:v>
                </c:pt>
                <c:pt idx="446">
                  <c:v>44482</c:v>
                </c:pt>
                <c:pt idx="447">
                  <c:v>44483</c:v>
                </c:pt>
                <c:pt idx="448">
                  <c:v>44484</c:v>
                </c:pt>
                <c:pt idx="449">
                  <c:v>44487</c:v>
                </c:pt>
                <c:pt idx="450">
                  <c:v>44488</c:v>
                </c:pt>
                <c:pt idx="451">
                  <c:v>44489</c:v>
                </c:pt>
                <c:pt idx="452">
                  <c:v>44490</c:v>
                </c:pt>
                <c:pt idx="453">
                  <c:v>44491</c:v>
                </c:pt>
                <c:pt idx="454">
                  <c:v>44494</c:v>
                </c:pt>
                <c:pt idx="455">
                  <c:v>44495</c:v>
                </c:pt>
                <c:pt idx="456">
                  <c:v>44496</c:v>
                </c:pt>
                <c:pt idx="457">
                  <c:v>44497</c:v>
                </c:pt>
                <c:pt idx="458">
                  <c:v>44498</c:v>
                </c:pt>
                <c:pt idx="459">
                  <c:v>44501</c:v>
                </c:pt>
                <c:pt idx="460">
                  <c:v>44503</c:v>
                </c:pt>
                <c:pt idx="461">
                  <c:v>44504</c:v>
                </c:pt>
                <c:pt idx="462">
                  <c:v>44505</c:v>
                </c:pt>
                <c:pt idx="463">
                  <c:v>44508</c:v>
                </c:pt>
                <c:pt idx="464">
                  <c:v>44509</c:v>
                </c:pt>
                <c:pt idx="465">
                  <c:v>44510</c:v>
                </c:pt>
                <c:pt idx="466">
                  <c:v>44511</c:v>
                </c:pt>
                <c:pt idx="467">
                  <c:v>44512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44529</c:v>
                </c:pt>
                <c:pt idx="478">
                  <c:v>44530</c:v>
                </c:pt>
                <c:pt idx="479">
                  <c:v>44531</c:v>
                </c:pt>
                <c:pt idx="480">
                  <c:v>44532</c:v>
                </c:pt>
                <c:pt idx="481">
                  <c:v>44533</c:v>
                </c:pt>
                <c:pt idx="482">
                  <c:v>44536</c:v>
                </c:pt>
                <c:pt idx="483">
                  <c:v>44537</c:v>
                </c:pt>
                <c:pt idx="484">
                  <c:v>44538</c:v>
                </c:pt>
                <c:pt idx="485">
                  <c:v>44539</c:v>
                </c:pt>
                <c:pt idx="486">
                  <c:v>44540</c:v>
                </c:pt>
                <c:pt idx="487">
                  <c:v>44543</c:v>
                </c:pt>
                <c:pt idx="488">
                  <c:v>44544</c:v>
                </c:pt>
                <c:pt idx="489">
                  <c:v>44545</c:v>
                </c:pt>
                <c:pt idx="490">
                  <c:v>44546</c:v>
                </c:pt>
                <c:pt idx="491">
                  <c:v>44547</c:v>
                </c:pt>
                <c:pt idx="492">
                  <c:v>44550</c:v>
                </c:pt>
                <c:pt idx="493">
                  <c:v>44551</c:v>
                </c:pt>
                <c:pt idx="494">
                  <c:v>44552</c:v>
                </c:pt>
                <c:pt idx="495">
                  <c:v>44553</c:v>
                </c:pt>
                <c:pt idx="496">
                  <c:v>44554</c:v>
                </c:pt>
                <c:pt idx="497">
                  <c:v>44557</c:v>
                </c:pt>
                <c:pt idx="498">
                  <c:v>44558</c:v>
                </c:pt>
                <c:pt idx="499">
                  <c:v>44559</c:v>
                </c:pt>
                <c:pt idx="500">
                  <c:v>44560</c:v>
                </c:pt>
                <c:pt idx="501">
                  <c:v>44561</c:v>
                </c:pt>
              </c:numCache>
            </c:numRef>
          </c:cat>
          <c:val>
            <c:numRef>
              <c:f>LTN!$C$3:$C$988</c:f>
              <c:numCache>
                <c:formatCode>#,##0.0000</c:formatCode>
                <c:ptCount val="986"/>
                <c:pt idx="0">
                  <c:v>4.8944000000000001</c:v>
                </c:pt>
                <c:pt idx="1">
                  <c:v>4.8913000000000002</c:v>
                </c:pt>
                <c:pt idx="2">
                  <c:v>4.91</c:v>
                </c:pt>
                <c:pt idx="3">
                  <c:v>4.8598999999999997</c:v>
                </c:pt>
                <c:pt idx="4">
                  <c:v>4.7994000000000003</c:v>
                </c:pt>
                <c:pt idx="5">
                  <c:v>4.7892000000000001</c:v>
                </c:pt>
                <c:pt idx="6">
                  <c:v>4.8099999999999996</c:v>
                </c:pt>
                <c:pt idx="7">
                  <c:v>4.83</c:v>
                </c:pt>
                <c:pt idx="8">
                  <c:v>4.7691999999999997</c:v>
                </c:pt>
                <c:pt idx="9">
                  <c:v>4.6890000000000001</c:v>
                </c:pt>
                <c:pt idx="10">
                  <c:v>4.7590000000000003</c:v>
                </c:pt>
                <c:pt idx="11">
                  <c:v>4.7188999999999997</c:v>
                </c:pt>
                <c:pt idx="12">
                  <c:v>4.7282000000000002</c:v>
                </c:pt>
                <c:pt idx="13">
                  <c:v>4.6882000000000001</c:v>
                </c:pt>
                <c:pt idx="14">
                  <c:v>4.6280999999999999</c:v>
                </c:pt>
                <c:pt idx="15">
                  <c:v>4.6689999999999996</c:v>
                </c:pt>
                <c:pt idx="16">
                  <c:v>4.66</c:v>
                </c:pt>
                <c:pt idx="17">
                  <c:v>4.6100000000000003</c:v>
                </c:pt>
                <c:pt idx="18">
                  <c:v>4.62</c:v>
                </c:pt>
                <c:pt idx="19">
                  <c:v>4.62</c:v>
                </c:pt>
                <c:pt idx="20">
                  <c:v>4.6599000000000004</c:v>
                </c:pt>
                <c:pt idx="21">
                  <c:v>4.6832000000000003</c:v>
                </c:pt>
                <c:pt idx="22">
                  <c:v>4.6258999999999997</c:v>
                </c:pt>
                <c:pt idx="23">
                  <c:v>4.5949</c:v>
                </c:pt>
                <c:pt idx="24">
                  <c:v>4.5833000000000004</c:v>
                </c:pt>
                <c:pt idx="25">
                  <c:v>4.6609999999999996</c:v>
                </c:pt>
                <c:pt idx="26">
                  <c:v>4.59</c:v>
                </c:pt>
                <c:pt idx="27">
                  <c:v>4.57</c:v>
                </c:pt>
                <c:pt idx="28">
                  <c:v>4.5228000000000002</c:v>
                </c:pt>
                <c:pt idx="29">
                  <c:v>4.4833999999999996</c:v>
                </c:pt>
                <c:pt idx="30">
                  <c:v>4.5149999999999997</c:v>
                </c:pt>
                <c:pt idx="31">
                  <c:v>4.4450000000000003</c:v>
                </c:pt>
                <c:pt idx="32">
                  <c:v>4.45</c:v>
                </c:pt>
                <c:pt idx="33">
                  <c:v>4.4512</c:v>
                </c:pt>
                <c:pt idx="34">
                  <c:v>4.4116</c:v>
                </c:pt>
                <c:pt idx="35">
                  <c:v>4.4307999999999996</c:v>
                </c:pt>
                <c:pt idx="36">
                  <c:v>4.4349999999999996</c:v>
                </c:pt>
                <c:pt idx="37">
                  <c:v>4.4782999999999999</c:v>
                </c:pt>
                <c:pt idx="38">
                  <c:v>4.4253</c:v>
                </c:pt>
                <c:pt idx="39">
                  <c:v>4.3630000000000004</c:v>
                </c:pt>
                <c:pt idx="40">
                  <c:v>4.1398999999999999</c:v>
                </c:pt>
                <c:pt idx="41">
                  <c:v>4.0278999999999998</c:v>
                </c:pt>
                <c:pt idx="42">
                  <c:v>3.9950000000000001</c:v>
                </c:pt>
                <c:pt idx="43">
                  <c:v>4.1369999999999996</c:v>
                </c:pt>
                <c:pt idx="44">
                  <c:v>4.085</c:v>
                </c:pt>
                <c:pt idx="45">
                  <c:v>4.2549999999999999</c:v>
                </c:pt>
                <c:pt idx="46">
                  <c:v>4.165</c:v>
                </c:pt>
                <c:pt idx="47">
                  <c:v>4.5750000000000002</c:v>
                </c:pt>
                <c:pt idx="48">
                  <c:v>5.6470000000000002</c:v>
                </c:pt>
                <c:pt idx="49">
                  <c:v>4.7805999999999997</c:v>
                </c:pt>
                <c:pt idx="50">
                  <c:v>4.3695000000000004</c:v>
                </c:pt>
                <c:pt idx="51">
                  <c:v>4.0068999999999999</c:v>
                </c:pt>
                <c:pt idx="52">
                  <c:v>4.8070000000000004</c:v>
                </c:pt>
                <c:pt idx="53">
                  <c:v>4.8121</c:v>
                </c:pt>
                <c:pt idx="54">
                  <c:v>4.68</c:v>
                </c:pt>
                <c:pt idx="55">
                  <c:v>4.58</c:v>
                </c:pt>
                <c:pt idx="56">
                  <c:v>4.2321999999999997</c:v>
                </c:pt>
                <c:pt idx="57">
                  <c:v>3.8216999999999999</c:v>
                </c:pt>
                <c:pt idx="58">
                  <c:v>3.8843000000000001</c:v>
                </c:pt>
                <c:pt idx="59">
                  <c:v>3.9098000000000002</c:v>
                </c:pt>
                <c:pt idx="60">
                  <c:v>3.7782</c:v>
                </c:pt>
                <c:pt idx="61">
                  <c:v>3.5451000000000001</c:v>
                </c:pt>
                <c:pt idx="62">
                  <c:v>3.6145999999999998</c:v>
                </c:pt>
                <c:pt idx="63">
                  <c:v>3.5522</c:v>
                </c:pt>
                <c:pt idx="64">
                  <c:v>3.5335999999999999</c:v>
                </c:pt>
                <c:pt idx="65">
                  <c:v>3.6223000000000001</c:v>
                </c:pt>
                <c:pt idx="66">
                  <c:v>3.5449999999999999</c:v>
                </c:pt>
                <c:pt idx="67">
                  <c:v>3.4849999999999999</c:v>
                </c:pt>
                <c:pt idx="68">
                  <c:v>3.4045000000000001</c:v>
                </c:pt>
                <c:pt idx="69">
                  <c:v>3.3361000000000001</c:v>
                </c:pt>
                <c:pt idx="70">
                  <c:v>3.2650000000000001</c:v>
                </c:pt>
                <c:pt idx="71">
                  <c:v>3.2450000000000001</c:v>
                </c:pt>
                <c:pt idx="72">
                  <c:v>3.2583000000000002</c:v>
                </c:pt>
                <c:pt idx="73">
                  <c:v>3.2198000000000002</c:v>
                </c:pt>
                <c:pt idx="74">
                  <c:v>2.97</c:v>
                </c:pt>
                <c:pt idx="75">
                  <c:v>2.81</c:v>
                </c:pt>
                <c:pt idx="76">
                  <c:v>2.9843999999999999</c:v>
                </c:pt>
                <c:pt idx="77">
                  <c:v>3.5838000000000001</c:v>
                </c:pt>
                <c:pt idx="78">
                  <c:v>3.7399</c:v>
                </c:pt>
                <c:pt idx="79">
                  <c:v>3.22</c:v>
                </c:pt>
                <c:pt idx="80">
                  <c:v>3.22</c:v>
                </c:pt>
                <c:pt idx="81">
                  <c:v>3.11</c:v>
                </c:pt>
                <c:pt idx="82">
                  <c:v>3.1069</c:v>
                </c:pt>
                <c:pt idx="83">
                  <c:v>3.01</c:v>
                </c:pt>
                <c:pt idx="84">
                  <c:v>3.0289999999999999</c:v>
                </c:pt>
                <c:pt idx="85">
                  <c:v>2.839</c:v>
                </c:pt>
                <c:pt idx="86">
                  <c:v>2.7660999999999998</c:v>
                </c:pt>
                <c:pt idx="87">
                  <c:v>2.7850000000000001</c:v>
                </c:pt>
                <c:pt idx="88">
                  <c:v>2.9849999999999999</c:v>
                </c:pt>
                <c:pt idx="89">
                  <c:v>3.0575000000000001</c:v>
                </c:pt>
                <c:pt idx="90">
                  <c:v>3.0661999999999998</c:v>
                </c:pt>
                <c:pt idx="91">
                  <c:v>2.9131999999999998</c:v>
                </c:pt>
                <c:pt idx="92">
                  <c:v>2.8614000000000002</c:v>
                </c:pt>
                <c:pt idx="93">
                  <c:v>2.85</c:v>
                </c:pt>
                <c:pt idx="94">
                  <c:v>2.86</c:v>
                </c:pt>
                <c:pt idx="95">
                  <c:v>2.8</c:v>
                </c:pt>
                <c:pt idx="96">
                  <c:v>2.8622999999999998</c:v>
                </c:pt>
                <c:pt idx="97">
                  <c:v>2.6934999999999998</c:v>
                </c:pt>
                <c:pt idx="98">
                  <c:v>2.7248999999999999</c:v>
                </c:pt>
                <c:pt idx="99">
                  <c:v>2.714</c:v>
                </c:pt>
                <c:pt idx="100">
                  <c:v>2.6749999999999998</c:v>
                </c:pt>
                <c:pt idx="101">
                  <c:v>2.625</c:v>
                </c:pt>
                <c:pt idx="102">
                  <c:v>2.6217000000000001</c:v>
                </c:pt>
                <c:pt idx="103">
                  <c:v>2.5684999999999998</c:v>
                </c:pt>
                <c:pt idx="104">
                  <c:v>2.5</c:v>
                </c:pt>
                <c:pt idx="105">
                  <c:v>2.5110999999999999</c:v>
                </c:pt>
                <c:pt idx="106">
                  <c:v>2.5409000000000002</c:v>
                </c:pt>
                <c:pt idx="107">
                  <c:v>2.5604</c:v>
                </c:pt>
                <c:pt idx="108">
                  <c:v>2.5609999999999999</c:v>
                </c:pt>
                <c:pt idx="109">
                  <c:v>2.5550000000000002</c:v>
                </c:pt>
                <c:pt idx="110">
                  <c:v>2.5678999999999998</c:v>
                </c:pt>
                <c:pt idx="111">
                  <c:v>2.5249999999999999</c:v>
                </c:pt>
                <c:pt idx="112">
                  <c:v>2.5211999999999999</c:v>
                </c:pt>
                <c:pt idx="113">
                  <c:v>2.4900000000000002</c:v>
                </c:pt>
                <c:pt idx="114">
                  <c:v>2.4786000000000001</c:v>
                </c:pt>
                <c:pt idx="115">
                  <c:v>2.3965000000000001</c:v>
                </c:pt>
                <c:pt idx="116">
                  <c:v>2.4249999999999998</c:v>
                </c:pt>
                <c:pt idx="117">
                  <c:v>2.4249999999999998</c:v>
                </c:pt>
                <c:pt idx="118">
                  <c:v>2.4550000000000001</c:v>
                </c:pt>
                <c:pt idx="119">
                  <c:v>2.415</c:v>
                </c:pt>
                <c:pt idx="120">
                  <c:v>2.4136000000000002</c:v>
                </c:pt>
                <c:pt idx="121">
                  <c:v>2.3879000000000001</c:v>
                </c:pt>
                <c:pt idx="122">
                  <c:v>2.3498000000000001</c:v>
                </c:pt>
                <c:pt idx="123">
                  <c:v>2.3329</c:v>
                </c:pt>
                <c:pt idx="124">
                  <c:v>2.3761000000000001</c:v>
                </c:pt>
                <c:pt idx="125">
                  <c:v>2.3433999999999999</c:v>
                </c:pt>
                <c:pt idx="126">
                  <c:v>2.3834</c:v>
                </c:pt>
                <c:pt idx="127">
                  <c:v>2.4136000000000002</c:v>
                </c:pt>
                <c:pt idx="128">
                  <c:v>2.5019</c:v>
                </c:pt>
                <c:pt idx="129">
                  <c:v>2.5333000000000001</c:v>
                </c:pt>
                <c:pt idx="130">
                  <c:v>2.4413999999999998</c:v>
                </c:pt>
                <c:pt idx="131">
                  <c:v>2.4670000000000001</c:v>
                </c:pt>
                <c:pt idx="132">
                  <c:v>2.44</c:v>
                </c:pt>
                <c:pt idx="133">
                  <c:v>2.4575999999999998</c:v>
                </c:pt>
                <c:pt idx="134">
                  <c:v>2.4350000000000001</c:v>
                </c:pt>
                <c:pt idx="135">
                  <c:v>2.3935</c:v>
                </c:pt>
                <c:pt idx="136">
                  <c:v>2.383</c:v>
                </c:pt>
                <c:pt idx="137">
                  <c:v>2.4478</c:v>
                </c:pt>
                <c:pt idx="138">
                  <c:v>2.4161000000000001</c:v>
                </c:pt>
                <c:pt idx="139">
                  <c:v>2.4257</c:v>
                </c:pt>
                <c:pt idx="140">
                  <c:v>2.3191999999999999</c:v>
                </c:pt>
                <c:pt idx="141">
                  <c:v>2.2749999999999999</c:v>
                </c:pt>
                <c:pt idx="142">
                  <c:v>2.2946</c:v>
                </c:pt>
                <c:pt idx="143">
                  <c:v>2.2799999999999998</c:v>
                </c:pt>
                <c:pt idx="144">
                  <c:v>2.2269999999999999</c:v>
                </c:pt>
                <c:pt idx="145">
                  <c:v>2.2271999999999998</c:v>
                </c:pt>
                <c:pt idx="146">
                  <c:v>2.2229999999999999</c:v>
                </c:pt>
                <c:pt idx="147">
                  <c:v>2.27</c:v>
                </c:pt>
                <c:pt idx="148">
                  <c:v>2.2909999999999999</c:v>
                </c:pt>
                <c:pt idx="149">
                  <c:v>2.1276000000000002</c:v>
                </c:pt>
                <c:pt idx="150">
                  <c:v>2.1762999999999999</c:v>
                </c:pt>
                <c:pt idx="151">
                  <c:v>2.1916000000000002</c:v>
                </c:pt>
                <c:pt idx="152">
                  <c:v>2.1768000000000001</c:v>
                </c:pt>
                <c:pt idx="153">
                  <c:v>2.2513999999999998</c:v>
                </c:pt>
                <c:pt idx="154">
                  <c:v>2.3020999999999998</c:v>
                </c:pt>
                <c:pt idx="155">
                  <c:v>2.33</c:v>
                </c:pt>
                <c:pt idx="156">
                  <c:v>2.3372000000000002</c:v>
                </c:pt>
                <c:pt idx="157">
                  <c:v>2.2223999999999999</c:v>
                </c:pt>
                <c:pt idx="158">
                  <c:v>2.2443</c:v>
                </c:pt>
                <c:pt idx="159">
                  <c:v>2.2660999999999998</c:v>
                </c:pt>
                <c:pt idx="160">
                  <c:v>2.2827000000000002</c:v>
                </c:pt>
                <c:pt idx="161">
                  <c:v>2.2589000000000001</c:v>
                </c:pt>
                <c:pt idx="162">
                  <c:v>2.2648999999999999</c:v>
                </c:pt>
                <c:pt idx="163">
                  <c:v>2.3166000000000002</c:v>
                </c:pt>
                <c:pt idx="164">
                  <c:v>2.3679000000000001</c:v>
                </c:pt>
                <c:pt idx="165">
                  <c:v>2.33</c:v>
                </c:pt>
                <c:pt idx="166">
                  <c:v>2.36</c:v>
                </c:pt>
                <c:pt idx="167">
                  <c:v>2.3159000000000001</c:v>
                </c:pt>
                <c:pt idx="168">
                  <c:v>2.3418000000000001</c:v>
                </c:pt>
                <c:pt idx="169">
                  <c:v>2.3090000000000002</c:v>
                </c:pt>
                <c:pt idx="170">
                  <c:v>2.2709999999999999</c:v>
                </c:pt>
                <c:pt idx="171">
                  <c:v>2.33</c:v>
                </c:pt>
                <c:pt idx="172">
                  <c:v>2.2980999999999998</c:v>
                </c:pt>
                <c:pt idx="173">
                  <c:v>2.34</c:v>
                </c:pt>
                <c:pt idx="174">
                  <c:v>2.3193999999999999</c:v>
                </c:pt>
                <c:pt idx="175">
                  <c:v>2.2799999999999998</c:v>
                </c:pt>
                <c:pt idx="176">
                  <c:v>2.3226</c:v>
                </c:pt>
                <c:pt idx="177">
                  <c:v>2.3416999999999999</c:v>
                </c:pt>
                <c:pt idx="178">
                  <c:v>2.2923</c:v>
                </c:pt>
                <c:pt idx="179">
                  <c:v>2.4077000000000002</c:v>
                </c:pt>
                <c:pt idx="180">
                  <c:v>2.4009999999999998</c:v>
                </c:pt>
                <c:pt idx="181">
                  <c:v>2.3513999999999999</c:v>
                </c:pt>
                <c:pt idx="182">
                  <c:v>2.3887</c:v>
                </c:pt>
                <c:pt idx="183">
                  <c:v>2.3132999999999999</c:v>
                </c:pt>
                <c:pt idx="184">
                  <c:v>2.3186</c:v>
                </c:pt>
                <c:pt idx="185">
                  <c:v>2.4525999999999999</c:v>
                </c:pt>
                <c:pt idx="186">
                  <c:v>2.5525000000000002</c:v>
                </c:pt>
                <c:pt idx="187">
                  <c:v>2.4883999999999999</c:v>
                </c:pt>
                <c:pt idx="188">
                  <c:v>2.5428999999999999</c:v>
                </c:pt>
                <c:pt idx="189">
                  <c:v>2.7336999999999998</c:v>
                </c:pt>
                <c:pt idx="190">
                  <c:v>2.6202000000000001</c:v>
                </c:pt>
                <c:pt idx="191">
                  <c:v>2.6886000000000001</c:v>
                </c:pt>
                <c:pt idx="192">
                  <c:v>2.6560999999999999</c:v>
                </c:pt>
                <c:pt idx="193">
                  <c:v>2.5773999999999999</c:v>
                </c:pt>
                <c:pt idx="194">
                  <c:v>2.5676999999999999</c:v>
                </c:pt>
                <c:pt idx="195">
                  <c:v>2.5629</c:v>
                </c:pt>
                <c:pt idx="196">
                  <c:v>2.5451999999999999</c:v>
                </c:pt>
                <c:pt idx="197">
                  <c:v>2.6271</c:v>
                </c:pt>
                <c:pt idx="198">
                  <c:v>2.6848000000000001</c:v>
                </c:pt>
                <c:pt idx="199">
                  <c:v>2.5971000000000002</c:v>
                </c:pt>
                <c:pt idx="200">
                  <c:v>2.5655999999999999</c:v>
                </c:pt>
                <c:pt idx="201">
                  <c:v>2.5556000000000001</c:v>
                </c:pt>
                <c:pt idx="202">
                  <c:v>2.5548000000000002</c:v>
                </c:pt>
                <c:pt idx="203">
                  <c:v>2.6488</c:v>
                </c:pt>
                <c:pt idx="204">
                  <c:v>2.6023999999999998</c:v>
                </c:pt>
                <c:pt idx="205">
                  <c:v>2.5929000000000002</c:v>
                </c:pt>
                <c:pt idx="206">
                  <c:v>2.6221000000000001</c:v>
                </c:pt>
                <c:pt idx="207">
                  <c:v>2.5299999999999998</c:v>
                </c:pt>
                <c:pt idx="208">
                  <c:v>2.5609000000000002</c:v>
                </c:pt>
                <c:pt idx="209">
                  <c:v>2.6171000000000002</c:v>
                </c:pt>
                <c:pt idx="210">
                  <c:v>2.5817999999999999</c:v>
                </c:pt>
                <c:pt idx="211">
                  <c:v>2.5528</c:v>
                </c:pt>
                <c:pt idx="212">
                  <c:v>2.4647999999999999</c:v>
                </c:pt>
                <c:pt idx="213">
                  <c:v>2.4224000000000001</c:v>
                </c:pt>
                <c:pt idx="214">
                  <c:v>2.4276</c:v>
                </c:pt>
                <c:pt idx="215">
                  <c:v>2.4887000000000001</c:v>
                </c:pt>
                <c:pt idx="216">
                  <c:v>2.4984000000000002</c:v>
                </c:pt>
                <c:pt idx="217">
                  <c:v>2.4767999999999999</c:v>
                </c:pt>
                <c:pt idx="218">
                  <c:v>2.4420999999999999</c:v>
                </c:pt>
                <c:pt idx="219">
                  <c:v>2.42</c:v>
                </c:pt>
                <c:pt idx="220">
                  <c:v>2.4272999999999998</c:v>
                </c:pt>
                <c:pt idx="221">
                  <c:v>2.42</c:v>
                </c:pt>
                <c:pt idx="222">
                  <c:v>2.4668000000000001</c:v>
                </c:pt>
                <c:pt idx="223">
                  <c:v>2.5083000000000002</c:v>
                </c:pt>
                <c:pt idx="224">
                  <c:v>2.5169999999999999</c:v>
                </c:pt>
                <c:pt idx="225">
                  <c:v>2.4737</c:v>
                </c:pt>
                <c:pt idx="226">
                  <c:v>2.4702000000000002</c:v>
                </c:pt>
                <c:pt idx="227">
                  <c:v>2.4464999999999999</c:v>
                </c:pt>
                <c:pt idx="228">
                  <c:v>2.4668999999999999</c:v>
                </c:pt>
                <c:pt idx="229">
                  <c:v>2.33</c:v>
                </c:pt>
                <c:pt idx="230">
                  <c:v>2.2827999999999999</c:v>
                </c:pt>
                <c:pt idx="231">
                  <c:v>2.2690999999999999</c:v>
                </c:pt>
                <c:pt idx="232">
                  <c:v>2.2978000000000001</c:v>
                </c:pt>
                <c:pt idx="233">
                  <c:v>2.3018000000000001</c:v>
                </c:pt>
                <c:pt idx="234">
                  <c:v>2.3201999999999998</c:v>
                </c:pt>
                <c:pt idx="235">
                  <c:v>2.3008000000000002</c:v>
                </c:pt>
                <c:pt idx="236">
                  <c:v>2.2917000000000001</c:v>
                </c:pt>
                <c:pt idx="237">
                  <c:v>2.2616000000000001</c:v>
                </c:pt>
                <c:pt idx="238">
                  <c:v>2.2673999999999999</c:v>
                </c:pt>
                <c:pt idx="239">
                  <c:v>2.2077</c:v>
                </c:pt>
                <c:pt idx="240">
                  <c:v>2.202</c:v>
                </c:pt>
                <c:pt idx="241">
                  <c:v>2.2000000000000002</c:v>
                </c:pt>
                <c:pt idx="242">
                  <c:v>2.1829000000000001</c:v>
                </c:pt>
                <c:pt idx="243">
                  <c:v>2.1749000000000001</c:v>
                </c:pt>
                <c:pt idx="244">
                  <c:v>2.1343000000000001</c:v>
                </c:pt>
                <c:pt idx="245">
                  <c:v>2.1230000000000002</c:v>
                </c:pt>
                <c:pt idx="246">
                  <c:v>2.1230000000000002</c:v>
                </c:pt>
                <c:pt idx="247">
                  <c:v>2.1577000000000002</c:v>
                </c:pt>
                <c:pt idx="248">
                  <c:v>2.1331000000000002</c:v>
                </c:pt>
                <c:pt idx="249">
                  <c:v>2.1534</c:v>
                </c:pt>
                <c:pt idx="250">
                  <c:v>2.1534</c:v>
                </c:pt>
                <c:pt idx="251">
                  <c:v>2.1267</c:v>
                </c:pt>
                <c:pt idx="252">
                  <c:v>2.1333000000000002</c:v>
                </c:pt>
                <c:pt idx="253">
                  <c:v>2.1753</c:v>
                </c:pt>
                <c:pt idx="254">
                  <c:v>2.1762000000000001</c:v>
                </c:pt>
                <c:pt idx="255">
                  <c:v>2.2431999999999999</c:v>
                </c:pt>
                <c:pt idx="256">
                  <c:v>2.2848999999999999</c:v>
                </c:pt>
                <c:pt idx="257">
                  <c:v>2.2570000000000001</c:v>
                </c:pt>
                <c:pt idx="258">
                  <c:v>2.3166000000000002</c:v>
                </c:pt>
                <c:pt idx="259">
                  <c:v>2.3001999999999998</c:v>
                </c:pt>
                <c:pt idx="260">
                  <c:v>2.2938999999999998</c:v>
                </c:pt>
                <c:pt idx="261">
                  <c:v>2.2637999999999998</c:v>
                </c:pt>
                <c:pt idx="262">
                  <c:v>2.2378</c:v>
                </c:pt>
                <c:pt idx="263">
                  <c:v>2.2124999999999999</c:v>
                </c:pt>
                <c:pt idx="264">
                  <c:v>2.2873000000000001</c:v>
                </c:pt>
                <c:pt idx="265">
                  <c:v>2.2797999999999998</c:v>
                </c:pt>
                <c:pt idx="266">
                  <c:v>2.2797999999999998</c:v>
                </c:pt>
                <c:pt idx="267">
                  <c:v>2.3740999999999999</c:v>
                </c:pt>
                <c:pt idx="268">
                  <c:v>2.3683000000000001</c:v>
                </c:pt>
                <c:pt idx="269">
                  <c:v>2.3340000000000001</c:v>
                </c:pt>
                <c:pt idx="270">
                  <c:v>2.331</c:v>
                </c:pt>
                <c:pt idx="271">
                  <c:v>2.3483999999999998</c:v>
                </c:pt>
                <c:pt idx="272">
                  <c:v>2.3571</c:v>
                </c:pt>
                <c:pt idx="273">
                  <c:v>2.3570000000000002</c:v>
                </c:pt>
                <c:pt idx="274">
                  <c:v>2.3652000000000002</c:v>
                </c:pt>
                <c:pt idx="275">
                  <c:v>2.3885000000000001</c:v>
                </c:pt>
                <c:pt idx="276">
                  <c:v>2.4123000000000001</c:v>
                </c:pt>
                <c:pt idx="277">
                  <c:v>2.4066999999999998</c:v>
                </c:pt>
                <c:pt idx="278">
                  <c:v>2.3948999999999998</c:v>
                </c:pt>
                <c:pt idx="279">
                  <c:v>2.3712</c:v>
                </c:pt>
                <c:pt idx="280">
                  <c:v>2.3959000000000001</c:v>
                </c:pt>
                <c:pt idx="281">
                  <c:v>2.4</c:v>
                </c:pt>
                <c:pt idx="282">
                  <c:v>2.4034</c:v>
                </c:pt>
                <c:pt idx="283">
                  <c:v>2.4472</c:v>
                </c:pt>
                <c:pt idx="284">
                  <c:v>2.5173000000000001</c:v>
                </c:pt>
                <c:pt idx="285">
                  <c:v>2.4958</c:v>
                </c:pt>
                <c:pt idx="286">
                  <c:v>2.5369000000000002</c:v>
                </c:pt>
                <c:pt idx="287">
                  <c:v>2.5983000000000001</c:v>
                </c:pt>
                <c:pt idx="288">
                  <c:v>2.6781000000000001</c:v>
                </c:pt>
                <c:pt idx="289">
                  <c:v>2.6829000000000001</c:v>
                </c:pt>
                <c:pt idx="290">
                  <c:v>2.7395999999999998</c:v>
                </c:pt>
                <c:pt idx="291">
                  <c:v>2.8068</c:v>
                </c:pt>
                <c:pt idx="292">
                  <c:v>2.73</c:v>
                </c:pt>
                <c:pt idx="293">
                  <c:v>2.7332999999999998</c:v>
                </c:pt>
                <c:pt idx="294">
                  <c:v>2.8330000000000002</c:v>
                </c:pt>
                <c:pt idx="295">
                  <c:v>2.8809999999999998</c:v>
                </c:pt>
                <c:pt idx="296">
                  <c:v>2.8557999999999999</c:v>
                </c:pt>
                <c:pt idx="297">
                  <c:v>2.8553000000000002</c:v>
                </c:pt>
                <c:pt idx="298">
                  <c:v>2.9449999999999998</c:v>
                </c:pt>
                <c:pt idx="299">
                  <c:v>2.9977999999999998</c:v>
                </c:pt>
                <c:pt idx="300">
                  <c:v>2.9839000000000002</c:v>
                </c:pt>
                <c:pt idx="301">
                  <c:v>2.9605000000000001</c:v>
                </c:pt>
                <c:pt idx="302">
                  <c:v>3.2633999999999999</c:v>
                </c:pt>
                <c:pt idx="303">
                  <c:v>3.2740999999999998</c:v>
                </c:pt>
                <c:pt idx="304">
                  <c:v>3.2738999999999998</c:v>
                </c:pt>
                <c:pt idx="305">
                  <c:v>3.3026</c:v>
                </c:pt>
                <c:pt idx="306">
                  <c:v>3.3397999999999999</c:v>
                </c:pt>
                <c:pt idx="307">
                  <c:v>3.335</c:v>
                </c:pt>
                <c:pt idx="308">
                  <c:v>3.37</c:v>
                </c:pt>
                <c:pt idx="309">
                  <c:v>3.375</c:v>
                </c:pt>
                <c:pt idx="310">
                  <c:v>3.335</c:v>
                </c:pt>
                <c:pt idx="311">
                  <c:v>3.3149999999999999</c:v>
                </c:pt>
                <c:pt idx="312">
                  <c:v>3.2970000000000002</c:v>
                </c:pt>
                <c:pt idx="313">
                  <c:v>3.3092999999999999</c:v>
                </c:pt>
                <c:pt idx="314">
                  <c:v>3.3258999999999999</c:v>
                </c:pt>
                <c:pt idx="315">
                  <c:v>3.3879000000000001</c:v>
                </c:pt>
                <c:pt idx="316">
                  <c:v>3.3923000000000001</c:v>
                </c:pt>
                <c:pt idx="317">
                  <c:v>3.4255</c:v>
                </c:pt>
                <c:pt idx="318">
                  <c:v>3.4459</c:v>
                </c:pt>
                <c:pt idx="319">
                  <c:v>3.4607000000000001</c:v>
                </c:pt>
                <c:pt idx="320">
                  <c:v>3.4601000000000002</c:v>
                </c:pt>
                <c:pt idx="321">
                  <c:v>3.4470000000000001</c:v>
                </c:pt>
                <c:pt idx="322">
                  <c:v>3.4367999999999999</c:v>
                </c:pt>
                <c:pt idx="323">
                  <c:v>3.4430000000000001</c:v>
                </c:pt>
                <c:pt idx="324">
                  <c:v>3.4601999999999999</c:v>
                </c:pt>
                <c:pt idx="325">
                  <c:v>3.4655999999999998</c:v>
                </c:pt>
                <c:pt idx="326">
                  <c:v>3.4866000000000001</c:v>
                </c:pt>
                <c:pt idx="327">
                  <c:v>3.5011999999999999</c:v>
                </c:pt>
                <c:pt idx="328">
                  <c:v>3.5102000000000002</c:v>
                </c:pt>
                <c:pt idx="329">
                  <c:v>3.5310000000000001</c:v>
                </c:pt>
                <c:pt idx="330">
                  <c:v>3.5451000000000001</c:v>
                </c:pt>
                <c:pt idx="331">
                  <c:v>3.5684999999999998</c:v>
                </c:pt>
                <c:pt idx="332">
                  <c:v>3.593</c:v>
                </c:pt>
                <c:pt idx="333">
                  <c:v>3.613</c:v>
                </c:pt>
                <c:pt idx="334">
                  <c:v>3.6389999999999998</c:v>
                </c:pt>
                <c:pt idx="335">
                  <c:v>3.6549999999999998</c:v>
                </c:pt>
                <c:pt idx="336">
                  <c:v>3.6577000000000002</c:v>
                </c:pt>
                <c:pt idx="337">
                  <c:v>3.6732999999999998</c:v>
                </c:pt>
                <c:pt idx="338">
                  <c:v>3.6751</c:v>
                </c:pt>
                <c:pt idx="339">
                  <c:v>3.6981999999999999</c:v>
                </c:pt>
                <c:pt idx="340">
                  <c:v>3.7025000000000001</c:v>
                </c:pt>
                <c:pt idx="341">
                  <c:v>3.7172999999999998</c:v>
                </c:pt>
                <c:pt idx="342">
                  <c:v>3.7339000000000002</c:v>
                </c:pt>
                <c:pt idx="343">
                  <c:v>3.74</c:v>
                </c:pt>
                <c:pt idx="344">
                  <c:v>3.7418</c:v>
                </c:pt>
                <c:pt idx="345">
                  <c:v>3.7547000000000001</c:v>
                </c:pt>
                <c:pt idx="346">
                  <c:v>3.7501000000000002</c:v>
                </c:pt>
                <c:pt idx="347">
                  <c:v>3.7667000000000002</c:v>
                </c:pt>
                <c:pt idx="348">
                  <c:v>3.7736000000000001</c:v>
                </c:pt>
                <c:pt idx="349">
                  <c:v>3.782</c:v>
                </c:pt>
                <c:pt idx="350">
                  <c:v>3.7909000000000002</c:v>
                </c:pt>
                <c:pt idx="351">
                  <c:v>3.8060999999999998</c:v>
                </c:pt>
                <c:pt idx="352">
                  <c:v>3.8188</c:v>
                </c:pt>
                <c:pt idx="353">
                  <c:v>3.8365</c:v>
                </c:pt>
                <c:pt idx="354">
                  <c:v>3.8647</c:v>
                </c:pt>
                <c:pt idx="355">
                  <c:v>3.8891</c:v>
                </c:pt>
                <c:pt idx="356">
                  <c:v>3.9137</c:v>
                </c:pt>
                <c:pt idx="357">
                  <c:v>3.9456000000000002</c:v>
                </c:pt>
                <c:pt idx="358">
                  <c:v>3.9733999999999998</c:v>
                </c:pt>
                <c:pt idx="359">
                  <c:v>4.0190999999999999</c:v>
                </c:pt>
                <c:pt idx="360">
                  <c:v>4.0693999999999999</c:v>
                </c:pt>
                <c:pt idx="361">
                  <c:v>4.1097999999999999</c:v>
                </c:pt>
                <c:pt idx="362">
                  <c:v>4.16</c:v>
                </c:pt>
                <c:pt idx="363">
                  <c:v>4.2079000000000004</c:v>
                </c:pt>
                <c:pt idx="364">
                  <c:v>4.2439999999999998</c:v>
                </c:pt>
                <c:pt idx="365">
                  <c:v>4.2454999999999998</c:v>
                </c:pt>
                <c:pt idx="366">
                  <c:v>4.2464000000000004</c:v>
                </c:pt>
                <c:pt idx="367">
                  <c:v>4.2702999999999998</c:v>
                </c:pt>
                <c:pt idx="368">
                  <c:v>4.3033999999999999</c:v>
                </c:pt>
                <c:pt idx="369">
                  <c:v>4.3011999999999997</c:v>
                </c:pt>
                <c:pt idx="370">
                  <c:v>4.3346</c:v>
                </c:pt>
                <c:pt idx="371">
                  <c:v>4.3395000000000001</c:v>
                </c:pt>
                <c:pt idx="372">
                  <c:v>4.3426999999999998</c:v>
                </c:pt>
                <c:pt idx="373">
                  <c:v>4.3449</c:v>
                </c:pt>
                <c:pt idx="374">
                  <c:v>4.3449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0-408D-8404-07586C0218A4}"/>
            </c:ext>
          </c:extLst>
        </c:ser>
        <c:ser>
          <c:idx val="1"/>
          <c:order val="1"/>
          <c:tx>
            <c:strRef>
              <c:f>LTN!$H$1</c:f>
              <c:strCache>
                <c:ptCount val="1"/>
                <c:pt idx="0">
                  <c:v>Tx 07/22</c:v>
                </c:pt>
              </c:strCache>
            </c:strRef>
          </c:tx>
          <c:spPr>
            <a:ln w="38100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LTN!$B$3:$B$988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  <c:pt idx="252">
                  <c:v>44201</c:v>
                </c:pt>
                <c:pt idx="253">
                  <c:v>44202</c:v>
                </c:pt>
                <c:pt idx="254">
                  <c:v>44203</c:v>
                </c:pt>
                <c:pt idx="255">
                  <c:v>44204</c:v>
                </c:pt>
                <c:pt idx="256">
                  <c:v>44207</c:v>
                </c:pt>
                <c:pt idx="257">
                  <c:v>44208</c:v>
                </c:pt>
                <c:pt idx="258">
                  <c:v>44209</c:v>
                </c:pt>
                <c:pt idx="259">
                  <c:v>44210</c:v>
                </c:pt>
                <c:pt idx="260">
                  <c:v>44211</c:v>
                </c:pt>
                <c:pt idx="261">
                  <c:v>44214</c:v>
                </c:pt>
                <c:pt idx="262">
                  <c:v>44215</c:v>
                </c:pt>
                <c:pt idx="263">
                  <c:v>44216</c:v>
                </c:pt>
                <c:pt idx="264">
                  <c:v>44217</c:v>
                </c:pt>
                <c:pt idx="265">
                  <c:v>44218</c:v>
                </c:pt>
                <c:pt idx="266">
                  <c:v>44221</c:v>
                </c:pt>
                <c:pt idx="267">
                  <c:v>44222</c:v>
                </c:pt>
                <c:pt idx="268">
                  <c:v>44223</c:v>
                </c:pt>
                <c:pt idx="269">
                  <c:v>44224</c:v>
                </c:pt>
                <c:pt idx="270">
                  <c:v>44225</c:v>
                </c:pt>
                <c:pt idx="271">
                  <c:v>44228</c:v>
                </c:pt>
                <c:pt idx="272">
                  <c:v>44229</c:v>
                </c:pt>
                <c:pt idx="273">
                  <c:v>44230</c:v>
                </c:pt>
                <c:pt idx="274">
                  <c:v>44231</c:v>
                </c:pt>
                <c:pt idx="275">
                  <c:v>44232</c:v>
                </c:pt>
                <c:pt idx="276">
                  <c:v>44235</c:v>
                </c:pt>
                <c:pt idx="277">
                  <c:v>44236</c:v>
                </c:pt>
                <c:pt idx="278">
                  <c:v>44237</c:v>
                </c:pt>
                <c:pt idx="279">
                  <c:v>44238</c:v>
                </c:pt>
                <c:pt idx="280">
                  <c:v>44239</c:v>
                </c:pt>
                <c:pt idx="281">
                  <c:v>44244</c:v>
                </c:pt>
                <c:pt idx="282">
                  <c:v>44245</c:v>
                </c:pt>
                <c:pt idx="283">
                  <c:v>44246</c:v>
                </c:pt>
                <c:pt idx="284">
                  <c:v>44249</c:v>
                </c:pt>
                <c:pt idx="285">
                  <c:v>44250</c:v>
                </c:pt>
                <c:pt idx="286">
                  <c:v>44251</c:v>
                </c:pt>
                <c:pt idx="287">
                  <c:v>44252</c:v>
                </c:pt>
                <c:pt idx="288">
                  <c:v>44253</c:v>
                </c:pt>
                <c:pt idx="289">
                  <c:v>44256</c:v>
                </c:pt>
                <c:pt idx="290">
                  <c:v>44257</c:v>
                </c:pt>
                <c:pt idx="291">
                  <c:v>44258</c:v>
                </c:pt>
                <c:pt idx="292">
                  <c:v>44259</c:v>
                </c:pt>
                <c:pt idx="293">
                  <c:v>44260</c:v>
                </c:pt>
                <c:pt idx="294">
                  <c:v>44263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44277</c:v>
                </c:pt>
                <c:pt idx="305">
                  <c:v>44278</c:v>
                </c:pt>
                <c:pt idx="306">
                  <c:v>44279</c:v>
                </c:pt>
                <c:pt idx="307">
                  <c:v>44280</c:v>
                </c:pt>
                <c:pt idx="308">
                  <c:v>44281</c:v>
                </c:pt>
                <c:pt idx="309">
                  <c:v>44284</c:v>
                </c:pt>
                <c:pt idx="310">
                  <c:v>44285</c:v>
                </c:pt>
                <c:pt idx="311">
                  <c:v>44286</c:v>
                </c:pt>
                <c:pt idx="312">
                  <c:v>44287</c:v>
                </c:pt>
                <c:pt idx="313">
                  <c:v>44291</c:v>
                </c:pt>
                <c:pt idx="314">
                  <c:v>44292</c:v>
                </c:pt>
                <c:pt idx="315">
                  <c:v>44293</c:v>
                </c:pt>
                <c:pt idx="316">
                  <c:v>44294</c:v>
                </c:pt>
                <c:pt idx="317">
                  <c:v>44295</c:v>
                </c:pt>
                <c:pt idx="318">
                  <c:v>44298</c:v>
                </c:pt>
                <c:pt idx="319">
                  <c:v>44299</c:v>
                </c:pt>
                <c:pt idx="320">
                  <c:v>44300</c:v>
                </c:pt>
                <c:pt idx="321">
                  <c:v>44301</c:v>
                </c:pt>
                <c:pt idx="322">
                  <c:v>44302</c:v>
                </c:pt>
                <c:pt idx="323">
                  <c:v>44305</c:v>
                </c:pt>
                <c:pt idx="324">
                  <c:v>44306</c:v>
                </c:pt>
                <c:pt idx="325">
                  <c:v>44308</c:v>
                </c:pt>
                <c:pt idx="326">
                  <c:v>44309</c:v>
                </c:pt>
                <c:pt idx="327">
                  <c:v>44312</c:v>
                </c:pt>
                <c:pt idx="328">
                  <c:v>44313</c:v>
                </c:pt>
                <c:pt idx="329">
                  <c:v>44314</c:v>
                </c:pt>
                <c:pt idx="330">
                  <c:v>44315</c:v>
                </c:pt>
                <c:pt idx="331">
                  <c:v>44316</c:v>
                </c:pt>
                <c:pt idx="332">
                  <c:v>44319</c:v>
                </c:pt>
                <c:pt idx="333">
                  <c:v>44320</c:v>
                </c:pt>
                <c:pt idx="334">
                  <c:v>44321</c:v>
                </c:pt>
                <c:pt idx="335">
                  <c:v>44322</c:v>
                </c:pt>
                <c:pt idx="336">
                  <c:v>44323</c:v>
                </c:pt>
                <c:pt idx="337">
                  <c:v>44326</c:v>
                </c:pt>
                <c:pt idx="338">
                  <c:v>44327</c:v>
                </c:pt>
                <c:pt idx="339">
                  <c:v>44328</c:v>
                </c:pt>
                <c:pt idx="340">
                  <c:v>44329</c:v>
                </c:pt>
                <c:pt idx="341">
                  <c:v>44330</c:v>
                </c:pt>
                <c:pt idx="342">
                  <c:v>44333</c:v>
                </c:pt>
                <c:pt idx="343">
                  <c:v>44334</c:v>
                </c:pt>
                <c:pt idx="344">
                  <c:v>44335</c:v>
                </c:pt>
                <c:pt idx="345">
                  <c:v>44336</c:v>
                </c:pt>
                <c:pt idx="346">
                  <c:v>44337</c:v>
                </c:pt>
                <c:pt idx="347">
                  <c:v>44340</c:v>
                </c:pt>
                <c:pt idx="348">
                  <c:v>44341</c:v>
                </c:pt>
                <c:pt idx="349">
                  <c:v>44342</c:v>
                </c:pt>
                <c:pt idx="350">
                  <c:v>44343</c:v>
                </c:pt>
                <c:pt idx="351">
                  <c:v>44344</c:v>
                </c:pt>
                <c:pt idx="352">
                  <c:v>44347</c:v>
                </c:pt>
                <c:pt idx="353">
                  <c:v>44348</c:v>
                </c:pt>
                <c:pt idx="354">
                  <c:v>44349</c:v>
                </c:pt>
                <c:pt idx="355">
                  <c:v>44351</c:v>
                </c:pt>
                <c:pt idx="356">
                  <c:v>44354</c:v>
                </c:pt>
                <c:pt idx="357">
                  <c:v>44355</c:v>
                </c:pt>
                <c:pt idx="358">
                  <c:v>44356</c:v>
                </c:pt>
                <c:pt idx="359">
                  <c:v>44357</c:v>
                </c:pt>
                <c:pt idx="360">
                  <c:v>44358</c:v>
                </c:pt>
                <c:pt idx="361">
                  <c:v>44361</c:v>
                </c:pt>
                <c:pt idx="362">
                  <c:v>44362</c:v>
                </c:pt>
                <c:pt idx="363">
                  <c:v>44363</c:v>
                </c:pt>
                <c:pt idx="364">
                  <c:v>44364</c:v>
                </c:pt>
                <c:pt idx="365">
                  <c:v>44365</c:v>
                </c:pt>
                <c:pt idx="366">
                  <c:v>44368</c:v>
                </c:pt>
                <c:pt idx="367">
                  <c:v>44369</c:v>
                </c:pt>
                <c:pt idx="368">
                  <c:v>44370</c:v>
                </c:pt>
                <c:pt idx="369">
                  <c:v>44371</c:v>
                </c:pt>
                <c:pt idx="370">
                  <c:v>44372</c:v>
                </c:pt>
                <c:pt idx="371">
                  <c:v>44375</c:v>
                </c:pt>
                <c:pt idx="372">
                  <c:v>44376</c:v>
                </c:pt>
                <c:pt idx="373">
                  <c:v>44377</c:v>
                </c:pt>
                <c:pt idx="374">
                  <c:v>44378</c:v>
                </c:pt>
                <c:pt idx="375">
                  <c:v>44379</c:v>
                </c:pt>
                <c:pt idx="376">
                  <c:v>44382</c:v>
                </c:pt>
                <c:pt idx="377">
                  <c:v>44383</c:v>
                </c:pt>
                <c:pt idx="378">
                  <c:v>44384</c:v>
                </c:pt>
                <c:pt idx="379">
                  <c:v>44385</c:v>
                </c:pt>
                <c:pt idx="380">
                  <c:v>44386</c:v>
                </c:pt>
                <c:pt idx="381">
                  <c:v>44389</c:v>
                </c:pt>
                <c:pt idx="382">
                  <c:v>44390</c:v>
                </c:pt>
                <c:pt idx="383">
                  <c:v>44391</c:v>
                </c:pt>
                <c:pt idx="384">
                  <c:v>44392</c:v>
                </c:pt>
                <c:pt idx="385">
                  <c:v>44393</c:v>
                </c:pt>
                <c:pt idx="386">
                  <c:v>44396</c:v>
                </c:pt>
                <c:pt idx="387">
                  <c:v>44397</c:v>
                </c:pt>
                <c:pt idx="388">
                  <c:v>44398</c:v>
                </c:pt>
                <c:pt idx="389">
                  <c:v>44399</c:v>
                </c:pt>
                <c:pt idx="390">
                  <c:v>44400</c:v>
                </c:pt>
                <c:pt idx="391">
                  <c:v>44403</c:v>
                </c:pt>
                <c:pt idx="392">
                  <c:v>44404</c:v>
                </c:pt>
                <c:pt idx="393">
                  <c:v>44405</c:v>
                </c:pt>
                <c:pt idx="394">
                  <c:v>44406</c:v>
                </c:pt>
                <c:pt idx="395">
                  <c:v>44407</c:v>
                </c:pt>
                <c:pt idx="396">
                  <c:v>44410</c:v>
                </c:pt>
                <c:pt idx="397">
                  <c:v>44411</c:v>
                </c:pt>
                <c:pt idx="398">
                  <c:v>44412</c:v>
                </c:pt>
                <c:pt idx="399">
                  <c:v>44413</c:v>
                </c:pt>
                <c:pt idx="400">
                  <c:v>44414</c:v>
                </c:pt>
                <c:pt idx="401">
                  <c:v>44417</c:v>
                </c:pt>
                <c:pt idx="402">
                  <c:v>44418</c:v>
                </c:pt>
                <c:pt idx="403">
                  <c:v>44419</c:v>
                </c:pt>
                <c:pt idx="404">
                  <c:v>44420</c:v>
                </c:pt>
                <c:pt idx="405">
                  <c:v>44421</c:v>
                </c:pt>
                <c:pt idx="406">
                  <c:v>44424</c:v>
                </c:pt>
                <c:pt idx="407">
                  <c:v>44425</c:v>
                </c:pt>
                <c:pt idx="408">
                  <c:v>44426</c:v>
                </c:pt>
                <c:pt idx="409">
                  <c:v>44427</c:v>
                </c:pt>
                <c:pt idx="410">
                  <c:v>44428</c:v>
                </c:pt>
                <c:pt idx="411">
                  <c:v>44431</c:v>
                </c:pt>
                <c:pt idx="412">
                  <c:v>44432</c:v>
                </c:pt>
                <c:pt idx="413">
                  <c:v>44433</c:v>
                </c:pt>
                <c:pt idx="414">
                  <c:v>44434</c:v>
                </c:pt>
                <c:pt idx="415">
                  <c:v>44435</c:v>
                </c:pt>
                <c:pt idx="416">
                  <c:v>44438</c:v>
                </c:pt>
                <c:pt idx="417">
                  <c:v>44439</c:v>
                </c:pt>
                <c:pt idx="418">
                  <c:v>44440</c:v>
                </c:pt>
                <c:pt idx="419">
                  <c:v>44441</c:v>
                </c:pt>
                <c:pt idx="420">
                  <c:v>44442</c:v>
                </c:pt>
                <c:pt idx="421">
                  <c:v>44445</c:v>
                </c:pt>
                <c:pt idx="422">
                  <c:v>44447</c:v>
                </c:pt>
                <c:pt idx="423">
                  <c:v>44448</c:v>
                </c:pt>
                <c:pt idx="424">
                  <c:v>44449</c:v>
                </c:pt>
                <c:pt idx="425">
                  <c:v>44452</c:v>
                </c:pt>
                <c:pt idx="426">
                  <c:v>44453</c:v>
                </c:pt>
                <c:pt idx="427">
                  <c:v>44454</c:v>
                </c:pt>
                <c:pt idx="428">
                  <c:v>44455</c:v>
                </c:pt>
                <c:pt idx="429">
                  <c:v>44456</c:v>
                </c:pt>
                <c:pt idx="430">
                  <c:v>44459</c:v>
                </c:pt>
                <c:pt idx="431">
                  <c:v>44460</c:v>
                </c:pt>
                <c:pt idx="432">
                  <c:v>44461</c:v>
                </c:pt>
                <c:pt idx="433">
                  <c:v>44462</c:v>
                </c:pt>
                <c:pt idx="434">
                  <c:v>44463</c:v>
                </c:pt>
                <c:pt idx="435">
                  <c:v>44466</c:v>
                </c:pt>
                <c:pt idx="436">
                  <c:v>44467</c:v>
                </c:pt>
                <c:pt idx="437">
                  <c:v>44468</c:v>
                </c:pt>
                <c:pt idx="438">
                  <c:v>44469</c:v>
                </c:pt>
                <c:pt idx="439">
                  <c:v>44470</c:v>
                </c:pt>
                <c:pt idx="440">
                  <c:v>44473</c:v>
                </c:pt>
                <c:pt idx="441">
                  <c:v>44474</c:v>
                </c:pt>
                <c:pt idx="442">
                  <c:v>44475</c:v>
                </c:pt>
                <c:pt idx="443">
                  <c:v>44476</c:v>
                </c:pt>
                <c:pt idx="444">
                  <c:v>44477</c:v>
                </c:pt>
                <c:pt idx="445">
                  <c:v>44480</c:v>
                </c:pt>
                <c:pt idx="446">
                  <c:v>44482</c:v>
                </c:pt>
                <c:pt idx="447">
                  <c:v>44483</c:v>
                </c:pt>
                <c:pt idx="448">
                  <c:v>44484</c:v>
                </c:pt>
                <c:pt idx="449">
                  <c:v>44487</c:v>
                </c:pt>
                <c:pt idx="450">
                  <c:v>44488</c:v>
                </c:pt>
                <c:pt idx="451">
                  <c:v>44489</c:v>
                </c:pt>
                <c:pt idx="452">
                  <c:v>44490</c:v>
                </c:pt>
                <c:pt idx="453">
                  <c:v>44491</c:v>
                </c:pt>
                <c:pt idx="454">
                  <c:v>44494</c:v>
                </c:pt>
                <c:pt idx="455">
                  <c:v>44495</c:v>
                </c:pt>
                <c:pt idx="456">
                  <c:v>44496</c:v>
                </c:pt>
                <c:pt idx="457">
                  <c:v>44497</c:v>
                </c:pt>
                <c:pt idx="458">
                  <c:v>44498</c:v>
                </c:pt>
                <c:pt idx="459">
                  <c:v>44501</c:v>
                </c:pt>
                <c:pt idx="460">
                  <c:v>44503</c:v>
                </c:pt>
                <c:pt idx="461">
                  <c:v>44504</c:v>
                </c:pt>
                <c:pt idx="462">
                  <c:v>44505</c:v>
                </c:pt>
                <c:pt idx="463">
                  <c:v>44508</c:v>
                </c:pt>
                <c:pt idx="464">
                  <c:v>44509</c:v>
                </c:pt>
                <c:pt idx="465">
                  <c:v>44510</c:v>
                </c:pt>
                <c:pt idx="466">
                  <c:v>44511</c:v>
                </c:pt>
                <c:pt idx="467">
                  <c:v>44512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44529</c:v>
                </c:pt>
                <c:pt idx="478">
                  <c:v>44530</c:v>
                </c:pt>
                <c:pt idx="479">
                  <c:v>44531</c:v>
                </c:pt>
                <c:pt idx="480">
                  <c:v>44532</c:v>
                </c:pt>
                <c:pt idx="481">
                  <c:v>44533</c:v>
                </c:pt>
                <c:pt idx="482">
                  <c:v>44536</c:v>
                </c:pt>
                <c:pt idx="483">
                  <c:v>44537</c:v>
                </c:pt>
                <c:pt idx="484">
                  <c:v>44538</c:v>
                </c:pt>
                <c:pt idx="485">
                  <c:v>44539</c:v>
                </c:pt>
                <c:pt idx="486">
                  <c:v>44540</c:v>
                </c:pt>
                <c:pt idx="487">
                  <c:v>44543</c:v>
                </c:pt>
                <c:pt idx="488">
                  <c:v>44544</c:v>
                </c:pt>
                <c:pt idx="489">
                  <c:v>44545</c:v>
                </c:pt>
                <c:pt idx="490">
                  <c:v>44546</c:v>
                </c:pt>
                <c:pt idx="491">
                  <c:v>44547</c:v>
                </c:pt>
                <c:pt idx="492">
                  <c:v>44550</c:v>
                </c:pt>
                <c:pt idx="493">
                  <c:v>44551</c:v>
                </c:pt>
                <c:pt idx="494">
                  <c:v>44552</c:v>
                </c:pt>
                <c:pt idx="495">
                  <c:v>44553</c:v>
                </c:pt>
                <c:pt idx="496">
                  <c:v>44554</c:v>
                </c:pt>
                <c:pt idx="497">
                  <c:v>44557</c:v>
                </c:pt>
                <c:pt idx="498">
                  <c:v>44558</c:v>
                </c:pt>
                <c:pt idx="499">
                  <c:v>44559</c:v>
                </c:pt>
                <c:pt idx="500">
                  <c:v>44560</c:v>
                </c:pt>
                <c:pt idx="501">
                  <c:v>44561</c:v>
                </c:pt>
              </c:numCache>
            </c:numRef>
          </c:cat>
          <c:val>
            <c:numRef>
              <c:f>LTN!$H$3:$H$988</c:f>
              <c:numCache>
                <c:formatCode>#,##0.0000</c:formatCode>
                <c:ptCount val="986"/>
                <c:pt idx="0">
                  <c:v>5.5453999999999999</c:v>
                </c:pt>
                <c:pt idx="1">
                  <c:v>5.5644</c:v>
                </c:pt>
                <c:pt idx="2">
                  <c:v>5.5949999999999998</c:v>
                </c:pt>
                <c:pt idx="3">
                  <c:v>5.54</c:v>
                </c:pt>
                <c:pt idx="4">
                  <c:v>5.4710000000000001</c:v>
                </c:pt>
                <c:pt idx="5">
                  <c:v>5.4309000000000003</c:v>
                </c:pt>
                <c:pt idx="6">
                  <c:v>5.4409999999999998</c:v>
                </c:pt>
                <c:pt idx="7">
                  <c:v>5.4833999999999996</c:v>
                </c:pt>
                <c:pt idx="8">
                  <c:v>5.4249999999999998</c:v>
                </c:pt>
                <c:pt idx="9">
                  <c:v>5.3150000000000004</c:v>
                </c:pt>
                <c:pt idx="10">
                  <c:v>5.415</c:v>
                </c:pt>
                <c:pt idx="11">
                  <c:v>5.3949999999999996</c:v>
                </c:pt>
                <c:pt idx="12">
                  <c:v>5.4050000000000002</c:v>
                </c:pt>
                <c:pt idx="13">
                  <c:v>5.3358999999999996</c:v>
                </c:pt>
                <c:pt idx="14">
                  <c:v>5.2750000000000004</c:v>
                </c:pt>
                <c:pt idx="15">
                  <c:v>5.3150000000000004</c:v>
                </c:pt>
                <c:pt idx="16">
                  <c:v>5.3049999999999997</c:v>
                </c:pt>
                <c:pt idx="17">
                  <c:v>5.2450000000000001</c:v>
                </c:pt>
                <c:pt idx="18">
                  <c:v>5.2549999999999999</c:v>
                </c:pt>
                <c:pt idx="19">
                  <c:v>5.2462</c:v>
                </c:pt>
                <c:pt idx="20">
                  <c:v>5.2786999999999997</c:v>
                </c:pt>
                <c:pt idx="21">
                  <c:v>5.3</c:v>
                </c:pt>
                <c:pt idx="22">
                  <c:v>5.2409999999999997</c:v>
                </c:pt>
                <c:pt idx="23">
                  <c:v>5.2259000000000002</c:v>
                </c:pt>
                <c:pt idx="24">
                  <c:v>5.2050000000000001</c:v>
                </c:pt>
                <c:pt idx="25">
                  <c:v>5.335</c:v>
                </c:pt>
                <c:pt idx="26">
                  <c:v>5.3150000000000004</c:v>
                </c:pt>
                <c:pt idx="27">
                  <c:v>5.2750000000000004</c:v>
                </c:pt>
                <c:pt idx="28">
                  <c:v>5.1950000000000003</c:v>
                </c:pt>
                <c:pt idx="29">
                  <c:v>5.1360000000000001</c:v>
                </c:pt>
                <c:pt idx="30">
                  <c:v>5.1768000000000001</c:v>
                </c:pt>
                <c:pt idx="31">
                  <c:v>5.0452000000000004</c:v>
                </c:pt>
                <c:pt idx="32">
                  <c:v>5.04</c:v>
                </c:pt>
                <c:pt idx="33">
                  <c:v>5.0514999999999999</c:v>
                </c:pt>
                <c:pt idx="34">
                  <c:v>4.9831000000000003</c:v>
                </c:pt>
                <c:pt idx="35">
                  <c:v>4.9946999999999999</c:v>
                </c:pt>
                <c:pt idx="36">
                  <c:v>5.0343</c:v>
                </c:pt>
                <c:pt idx="37">
                  <c:v>5.1231999999999998</c:v>
                </c:pt>
                <c:pt idx="38">
                  <c:v>5.0195999999999996</c:v>
                </c:pt>
                <c:pt idx="39">
                  <c:v>4.96</c:v>
                </c:pt>
                <c:pt idx="40">
                  <c:v>4.7081999999999997</c:v>
                </c:pt>
                <c:pt idx="41">
                  <c:v>4.6073000000000004</c:v>
                </c:pt>
                <c:pt idx="42">
                  <c:v>4.5549999999999997</c:v>
                </c:pt>
                <c:pt idx="43">
                  <c:v>4.7750000000000004</c:v>
                </c:pt>
                <c:pt idx="44">
                  <c:v>4.7750000000000004</c:v>
                </c:pt>
                <c:pt idx="45">
                  <c:v>5.0326000000000004</c:v>
                </c:pt>
                <c:pt idx="46">
                  <c:v>4.92</c:v>
                </c:pt>
                <c:pt idx="47">
                  <c:v>5.5011000000000001</c:v>
                </c:pt>
                <c:pt idx="48">
                  <c:v>6.7782999999999998</c:v>
                </c:pt>
                <c:pt idx="49">
                  <c:v>5.8303000000000003</c:v>
                </c:pt>
                <c:pt idx="50">
                  <c:v>5.5</c:v>
                </c:pt>
                <c:pt idx="51">
                  <c:v>4.9400000000000004</c:v>
                </c:pt>
                <c:pt idx="52">
                  <c:v>6.4344000000000001</c:v>
                </c:pt>
                <c:pt idx="53">
                  <c:v>6.524</c:v>
                </c:pt>
                <c:pt idx="54">
                  <c:v>6.3731999999999998</c:v>
                </c:pt>
                <c:pt idx="55">
                  <c:v>6.5148000000000001</c:v>
                </c:pt>
                <c:pt idx="56">
                  <c:v>5.9226000000000001</c:v>
                </c:pt>
                <c:pt idx="57">
                  <c:v>5.2930000000000001</c:v>
                </c:pt>
                <c:pt idx="58">
                  <c:v>5.1120000000000001</c:v>
                </c:pt>
                <c:pt idx="59">
                  <c:v>5.0728</c:v>
                </c:pt>
                <c:pt idx="60">
                  <c:v>4.8021000000000003</c:v>
                </c:pt>
                <c:pt idx="61">
                  <c:v>4.7268999999999997</c:v>
                </c:pt>
                <c:pt idx="62">
                  <c:v>4.875</c:v>
                </c:pt>
                <c:pt idx="63">
                  <c:v>4.7668999999999997</c:v>
                </c:pt>
                <c:pt idx="64">
                  <c:v>4.8638000000000003</c:v>
                </c:pt>
                <c:pt idx="65">
                  <c:v>4.8391999999999999</c:v>
                </c:pt>
                <c:pt idx="66">
                  <c:v>4.7450000000000001</c:v>
                </c:pt>
                <c:pt idx="67">
                  <c:v>4.6570999999999998</c:v>
                </c:pt>
                <c:pt idx="68">
                  <c:v>4.4798</c:v>
                </c:pt>
                <c:pt idx="69">
                  <c:v>4.3665000000000003</c:v>
                </c:pt>
                <c:pt idx="70">
                  <c:v>4.2774999999999999</c:v>
                </c:pt>
                <c:pt idx="71">
                  <c:v>4.2662000000000004</c:v>
                </c:pt>
                <c:pt idx="72">
                  <c:v>4.2012999999999998</c:v>
                </c:pt>
                <c:pt idx="73">
                  <c:v>4.18</c:v>
                </c:pt>
                <c:pt idx="74">
                  <c:v>3.9626000000000001</c:v>
                </c:pt>
                <c:pt idx="75">
                  <c:v>3.7523</c:v>
                </c:pt>
                <c:pt idx="76">
                  <c:v>3.9889000000000001</c:v>
                </c:pt>
                <c:pt idx="77">
                  <c:v>4.8329000000000004</c:v>
                </c:pt>
                <c:pt idx="78">
                  <c:v>4.9749999999999996</c:v>
                </c:pt>
                <c:pt idx="79">
                  <c:v>4.3860999999999999</c:v>
                </c:pt>
                <c:pt idx="80">
                  <c:v>4.2965999999999998</c:v>
                </c:pt>
                <c:pt idx="81">
                  <c:v>4.2450000000000001</c:v>
                </c:pt>
                <c:pt idx="82">
                  <c:v>4.3449999999999998</c:v>
                </c:pt>
                <c:pt idx="83">
                  <c:v>4.1950000000000003</c:v>
                </c:pt>
                <c:pt idx="84">
                  <c:v>4.1500000000000004</c:v>
                </c:pt>
                <c:pt idx="85">
                  <c:v>4.0278999999999998</c:v>
                </c:pt>
                <c:pt idx="86">
                  <c:v>3.8864000000000001</c:v>
                </c:pt>
                <c:pt idx="87">
                  <c:v>3.9072</c:v>
                </c:pt>
                <c:pt idx="88">
                  <c:v>4.1749999999999998</c:v>
                </c:pt>
                <c:pt idx="89">
                  <c:v>4.3235000000000001</c:v>
                </c:pt>
                <c:pt idx="90">
                  <c:v>4.3308</c:v>
                </c:pt>
                <c:pt idx="91">
                  <c:v>4.1914999999999996</c:v>
                </c:pt>
                <c:pt idx="92">
                  <c:v>4.0712999999999999</c:v>
                </c:pt>
                <c:pt idx="93">
                  <c:v>4.0228999999999999</c:v>
                </c:pt>
                <c:pt idx="94">
                  <c:v>4.0739999999999998</c:v>
                </c:pt>
                <c:pt idx="95">
                  <c:v>4.0084</c:v>
                </c:pt>
                <c:pt idx="96">
                  <c:v>4.0999999999999996</c:v>
                </c:pt>
                <c:pt idx="97">
                  <c:v>3.8574000000000002</c:v>
                </c:pt>
                <c:pt idx="98">
                  <c:v>3.88</c:v>
                </c:pt>
                <c:pt idx="99">
                  <c:v>3.8523999999999998</c:v>
                </c:pt>
                <c:pt idx="100">
                  <c:v>3.8218000000000001</c:v>
                </c:pt>
                <c:pt idx="101">
                  <c:v>3.78</c:v>
                </c:pt>
                <c:pt idx="102">
                  <c:v>3.79</c:v>
                </c:pt>
                <c:pt idx="103">
                  <c:v>3.69</c:v>
                </c:pt>
                <c:pt idx="104">
                  <c:v>3.6213000000000002</c:v>
                </c:pt>
                <c:pt idx="105">
                  <c:v>3.6549999999999998</c:v>
                </c:pt>
                <c:pt idx="106">
                  <c:v>3.7469999999999999</c:v>
                </c:pt>
                <c:pt idx="107">
                  <c:v>3.7974000000000001</c:v>
                </c:pt>
                <c:pt idx="108">
                  <c:v>3.81</c:v>
                </c:pt>
                <c:pt idx="109">
                  <c:v>3.7330999999999999</c:v>
                </c:pt>
                <c:pt idx="110">
                  <c:v>3.7111999999999998</c:v>
                </c:pt>
                <c:pt idx="111">
                  <c:v>3.7</c:v>
                </c:pt>
                <c:pt idx="112">
                  <c:v>3.75</c:v>
                </c:pt>
                <c:pt idx="113">
                  <c:v>3.7</c:v>
                </c:pt>
                <c:pt idx="114">
                  <c:v>3.7860999999999998</c:v>
                </c:pt>
                <c:pt idx="115">
                  <c:v>3.6880000000000002</c:v>
                </c:pt>
                <c:pt idx="116">
                  <c:v>3.7134999999999998</c:v>
                </c:pt>
                <c:pt idx="117">
                  <c:v>3.6735000000000002</c:v>
                </c:pt>
                <c:pt idx="118">
                  <c:v>3.7563</c:v>
                </c:pt>
                <c:pt idx="119">
                  <c:v>3.6349999999999998</c:v>
                </c:pt>
                <c:pt idx="120">
                  <c:v>3.645</c:v>
                </c:pt>
                <c:pt idx="121">
                  <c:v>3.6150000000000002</c:v>
                </c:pt>
                <c:pt idx="122">
                  <c:v>3.5583</c:v>
                </c:pt>
                <c:pt idx="123">
                  <c:v>3.5335999999999999</c:v>
                </c:pt>
                <c:pt idx="124">
                  <c:v>3.5550000000000002</c:v>
                </c:pt>
                <c:pt idx="125">
                  <c:v>3.5150000000000001</c:v>
                </c:pt>
                <c:pt idx="126">
                  <c:v>3.5350000000000001</c:v>
                </c:pt>
                <c:pt idx="127">
                  <c:v>3.6065</c:v>
                </c:pt>
                <c:pt idx="128">
                  <c:v>3.7315</c:v>
                </c:pt>
                <c:pt idx="129">
                  <c:v>3.7425999999999999</c:v>
                </c:pt>
                <c:pt idx="130">
                  <c:v>3.6528</c:v>
                </c:pt>
                <c:pt idx="131">
                  <c:v>3.68</c:v>
                </c:pt>
                <c:pt idx="132">
                  <c:v>3.6634000000000002</c:v>
                </c:pt>
                <c:pt idx="133">
                  <c:v>3.7159</c:v>
                </c:pt>
                <c:pt idx="134">
                  <c:v>3.7050000000000001</c:v>
                </c:pt>
                <c:pt idx="135">
                  <c:v>3.6059000000000001</c:v>
                </c:pt>
                <c:pt idx="136">
                  <c:v>3.5859999999999999</c:v>
                </c:pt>
                <c:pt idx="137">
                  <c:v>3.6762999999999999</c:v>
                </c:pt>
                <c:pt idx="138">
                  <c:v>3.6536</c:v>
                </c:pt>
                <c:pt idx="139">
                  <c:v>3.6631</c:v>
                </c:pt>
                <c:pt idx="140">
                  <c:v>3.4853000000000001</c:v>
                </c:pt>
                <c:pt idx="141">
                  <c:v>3.3906000000000001</c:v>
                </c:pt>
                <c:pt idx="142">
                  <c:v>3.4209000000000001</c:v>
                </c:pt>
                <c:pt idx="143">
                  <c:v>3.42</c:v>
                </c:pt>
                <c:pt idx="144">
                  <c:v>3.2740999999999998</c:v>
                </c:pt>
                <c:pt idx="145">
                  <c:v>3.2770000000000001</c:v>
                </c:pt>
                <c:pt idx="146">
                  <c:v>3.2966000000000002</c:v>
                </c:pt>
                <c:pt idx="147">
                  <c:v>3.3849</c:v>
                </c:pt>
                <c:pt idx="148">
                  <c:v>3.4251</c:v>
                </c:pt>
                <c:pt idx="149">
                  <c:v>3.2273999999999998</c:v>
                </c:pt>
                <c:pt idx="150">
                  <c:v>3.3380999999999998</c:v>
                </c:pt>
                <c:pt idx="151">
                  <c:v>3.38</c:v>
                </c:pt>
                <c:pt idx="152">
                  <c:v>3.3818999999999999</c:v>
                </c:pt>
                <c:pt idx="153">
                  <c:v>3.4983</c:v>
                </c:pt>
                <c:pt idx="154">
                  <c:v>3.58</c:v>
                </c:pt>
                <c:pt idx="155">
                  <c:v>3.5550000000000002</c:v>
                </c:pt>
                <c:pt idx="156">
                  <c:v>3.6084999999999998</c:v>
                </c:pt>
                <c:pt idx="157">
                  <c:v>3.4359999999999999</c:v>
                </c:pt>
                <c:pt idx="158">
                  <c:v>3.5394000000000001</c:v>
                </c:pt>
                <c:pt idx="159">
                  <c:v>3.536</c:v>
                </c:pt>
                <c:pt idx="160">
                  <c:v>3.5268999999999999</c:v>
                </c:pt>
                <c:pt idx="161">
                  <c:v>3.4533999999999998</c:v>
                </c:pt>
                <c:pt idx="162">
                  <c:v>3.4914000000000001</c:v>
                </c:pt>
                <c:pt idx="163">
                  <c:v>3.5962000000000001</c:v>
                </c:pt>
                <c:pt idx="164">
                  <c:v>3.6467000000000001</c:v>
                </c:pt>
                <c:pt idx="165">
                  <c:v>3.56</c:v>
                </c:pt>
                <c:pt idx="166">
                  <c:v>3.6</c:v>
                </c:pt>
                <c:pt idx="167">
                  <c:v>3.5165000000000002</c:v>
                </c:pt>
                <c:pt idx="168">
                  <c:v>3.5768</c:v>
                </c:pt>
                <c:pt idx="169">
                  <c:v>3.5268999999999999</c:v>
                </c:pt>
                <c:pt idx="170">
                  <c:v>3.4773000000000001</c:v>
                </c:pt>
                <c:pt idx="171">
                  <c:v>3.5911</c:v>
                </c:pt>
                <c:pt idx="172">
                  <c:v>3.5638000000000001</c:v>
                </c:pt>
                <c:pt idx="173">
                  <c:v>3.6234000000000002</c:v>
                </c:pt>
                <c:pt idx="174">
                  <c:v>3.6648999999999998</c:v>
                </c:pt>
                <c:pt idx="175">
                  <c:v>3.6251000000000002</c:v>
                </c:pt>
                <c:pt idx="176">
                  <c:v>3.6962000000000002</c:v>
                </c:pt>
                <c:pt idx="177">
                  <c:v>3.74</c:v>
                </c:pt>
                <c:pt idx="178">
                  <c:v>3.6410999999999998</c:v>
                </c:pt>
                <c:pt idx="179">
                  <c:v>3.8513999999999999</c:v>
                </c:pt>
                <c:pt idx="180">
                  <c:v>3.9</c:v>
                </c:pt>
                <c:pt idx="181">
                  <c:v>3.8</c:v>
                </c:pt>
                <c:pt idx="182">
                  <c:v>3.8582999999999998</c:v>
                </c:pt>
                <c:pt idx="183">
                  <c:v>3.6720999999999999</c:v>
                </c:pt>
                <c:pt idx="184">
                  <c:v>3.702</c:v>
                </c:pt>
                <c:pt idx="185">
                  <c:v>3.9405000000000001</c:v>
                </c:pt>
                <c:pt idx="186">
                  <c:v>4.0930999999999997</c:v>
                </c:pt>
                <c:pt idx="187">
                  <c:v>3.9152999999999998</c:v>
                </c:pt>
                <c:pt idx="188">
                  <c:v>4.0190999999999999</c:v>
                </c:pt>
                <c:pt idx="189">
                  <c:v>4.3037000000000001</c:v>
                </c:pt>
                <c:pt idx="190">
                  <c:v>4.1327999999999996</c:v>
                </c:pt>
                <c:pt idx="191">
                  <c:v>4.2922000000000002</c:v>
                </c:pt>
                <c:pt idx="192">
                  <c:v>4.2350000000000003</c:v>
                </c:pt>
                <c:pt idx="193">
                  <c:v>4.13</c:v>
                </c:pt>
                <c:pt idx="194">
                  <c:v>4.1597999999999997</c:v>
                </c:pt>
                <c:pt idx="195">
                  <c:v>4.1256000000000004</c:v>
                </c:pt>
                <c:pt idx="196">
                  <c:v>4.0884</c:v>
                </c:pt>
                <c:pt idx="197">
                  <c:v>4.2213000000000003</c:v>
                </c:pt>
                <c:pt idx="198">
                  <c:v>4.3044000000000002</c:v>
                </c:pt>
                <c:pt idx="199">
                  <c:v>4.21</c:v>
                </c:pt>
                <c:pt idx="200">
                  <c:v>4.1242000000000001</c:v>
                </c:pt>
                <c:pt idx="201">
                  <c:v>4.1468999999999996</c:v>
                </c:pt>
                <c:pt idx="202">
                  <c:v>4.1863999999999999</c:v>
                </c:pt>
                <c:pt idx="203">
                  <c:v>4.4333999999999998</c:v>
                </c:pt>
                <c:pt idx="204">
                  <c:v>4.4085000000000001</c:v>
                </c:pt>
                <c:pt idx="205">
                  <c:v>4.4157999999999999</c:v>
                </c:pt>
                <c:pt idx="206">
                  <c:v>4.4961000000000002</c:v>
                </c:pt>
                <c:pt idx="207">
                  <c:v>4.4229000000000003</c:v>
                </c:pt>
                <c:pt idx="208">
                  <c:v>4.5016999999999996</c:v>
                </c:pt>
                <c:pt idx="209">
                  <c:v>4.6074999999999999</c:v>
                </c:pt>
                <c:pt idx="210">
                  <c:v>4.51</c:v>
                </c:pt>
                <c:pt idx="211">
                  <c:v>4.4800000000000004</c:v>
                </c:pt>
                <c:pt idx="212">
                  <c:v>4.38</c:v>
                </c:pt>
                <c:pt idx="213">
                  <c:v>4.3</c:v>
                </c:pt>
                <c:pt idx="214">
                  <c:v>4.3116000000000003</c:v>
                </c:pt>
                <c:pt idx="215">
                  <c:v>4.4325999999999999</c:v>
                </c:pt>
                <c:pt idx="216">
                  <c:v>4.4356999999999998</c:v>
                </c:pt>
                <c:pt idx="217">
                  <c:v>4.3948999999999998</c:v>
                </c:pt>
                <c:pt idx="218">
                  <c:v>4.3521999999999998</c:v>
                </c:pt>
                <c:pt idx="219">
                  <c:v>4.3</c:v>
                </c:pt>
                <c:pt idx="220">
                  <c:v>4.3368000000000002</c:v>
                </c:pt>
                <c:pt idx="221">
                  <c:v>4.3673000000000002</c:v>
                </c:pt>
                <c:pt idx="222">
                  <c:v>4.4785000000000004</c:v>
                </c:pt>
                <c:pt idx="223">
                  <c:v>4.58</c:v>
                </c:pt>
                <c:pt idx="224">
                  <c:v>4.53</c:v>
                </c:pt>
                <c:pt idx="225">
                  <c:v>4.4819000000000004</c:v>
                </c:pt>
                <c:pt idx="226">
                  <c:v>4.41</c:v>
                </c:pt>
                <c:pt idx="227">
                  <c:v>4.3441000000000001</c:v>
                </c:pt>
                <c:pt idx="228">
                  <c:v>4.3848000000000003</c:v>
                </c:pt>
                <c:pt idx="229">
                  <c:v>4.1989000000000001</c:v>
                </c:pt>
                <c:pt idx="230">
                  <c:v>4.0896999999999997</c:v>
                </c:pt>
                <c:pt idx="231">
                  <c:v>3.9634</c:v>
                </c:pt>
                <c:pt idx="232">
                  <c:v>4.0350999999999999</c:v>
                </c:pt>
                <c:pt idx="233">
                  <c:v>3.9956</c:v>
                </c:pt>
                <c:pt idx="234">
                  <c:v>3.9910000000000001</c:v>
                </c:pt>
                <c:pt idx="235">
                  <c:v>3.9742999999999999</c:v>
                </c:pt>
                <c:pt idx="236">
                  <c:v>4.0259</c:v>
                </c:pt>
                <c:pt idx="237">
                  <c:v>3.9434999999999998</c:v>
                </c:pt>
                <c:pt idx="238">
                  <c:v>3.9531999999999998</c:v>
                </c:pt>
                <c:pt idx="239">
                  <c:v>3.87</c:v>
                </c:pt>
                <c:pt idx="240">
                  <c:v>3.9182000000000001</c:v>
                </c:pt>
                <c:pt idx="241">
                  <c:v>3.9413999999999998</c:v>
                </c:pt>
                <c:pt idx="242">
                  <c:v>3.9510000000000001</c:v>
                </c:pt>
                <c:pt idx="243">
                  <c:v>3.9550000000000001</c:v>
                </c:pt>
                <c:pt idx="244">
                  <c:v>3.8565</c:v>
                </c:pt>
                <c:pt idx="245">
                  <c:v>3.7867000000000002</c:v>
                </c:pt>
                <c:pt idx="246">
                  <c:v>3.7867000000000002</c:v>
                </c:pt>
                <c:pt idx="247">
                  <c:v>3.8544999999999998</c:v>
                </c:pt>
                <c:pt idx="248">
                  <c:v>3.8028</c:v>
                </c:pt>
                <c:pt idx="249">
                  <c:v>3.7587000000000002</c:v>
                </c:pt>
                <c:pt idx="250">
                  <c:v>3.7587000000000002</c:v>
                </c:pt>
                <c:pt idx="251">
                  <c:v>3.7509999999999999</c:v>
                </c:pt>
                <c:pt idx="252">
                  <c:v>3.835</c:v>
                </c:pt>
                <c:pt idx="253">
                  <c:v>3.91</c:v>
                </c:pt>
                <c:pt idx="254">
                  <c:v>4.0599999999999996</c:v>
                </c:pt>
                <c:pt idx="255">
                  <c:v>4.1470000000000002</c:v>
                </c:pt>
                <c:pt idx="256">
                  <c:v>4.3025000000000002</c:v>
                </c:pt>
                <c:pt idx="257">
                  <c:v>4.2424999999999997</c:v>
                </c:pt>
                <c:pt idx="258">
                  <c:v>4.3964999999999996</c:v>
                </c:pt>
                <c:pt idx="259">
                  <c:v>4.4359999999999999</c:v>
                </c:pt>
                <c:pt idx="260">
                  <c:v>4.4724000000000004</c:v>
                </c:pt>
                <c:pt idx="261">
                  <c:v>4.3859000000000004</c:v>
                </c:pt>
                <c:pt idx="262">
                  <c:v>4.3830999999999998</c:v>
                </c:pt>
                <c:pt idx="263">
                  <c:v>4.3841999999999999</c:v>
                </c:pt>
                <c:pt idx="264">
                  <c:v>4.54</c:v>
                </c:pt>
                <c:pt idx="265">
                  <c:v>4.5471000000000004</c:v>
                </c:pt>
                <c:pt idx="266">
                  <c:v>4.5471000000000004</c:v>
                </c:pt>
                <c:pt idx="267">
                  <c:v>4.5103</c:v>
                </c:pt>
                <c:pt idx="268">
                  <c:v>4.53</c:v>
                </c:pt>
                <c:pt idx="269">
                  <c:v>4.4162999999999997</c:v>
                </c:pt>
                <c:pt idx="270">
                  <c:v>4.3329000000000004</c:v>
                </c:pt>
                <c:pt idx="271">
                  <c:v>4.3971999999999998</c:v>
                </c:pt>
                <c:pt idx="272">
                  <c:v>4.3403999999999998</c:v>
                </c:pt>
                <c:pt idx="273">
                  <c:v>4.3475999999999999</c:v>
                </c:pt>
                <c:pt idx="274">
                  <c:v>4.3944000000000001</c:v>
                </c:pt>
                <c:pt idx="275">
                  <c:v>4.4847000000000001</c:v>
                </c:pt>
                <c:pt idx="276">
                  <c:v>4.4699</c:v>
                </c:pt>
                <c:pt idx="277">
                  <c:v>4.47</c:v>
                </c:pt>
                <c:pt idx="278">
                  <c:v>4.3818999999999999</c:v>
                </c:pt>
                <c:pt idx="279">
                  <c:v>4.3600000000000003</c:v>
                </c:pt>
                <c:pt idx="280">
                  <c:v>4.4000000000000004</c:v>
                </c:pt>
                <c:pt idx="281">
                  <c:v>4.4950000000000001</c:v>
                </c:pt>
                <c:pt idx="282">
                  <c:v>4.4960000000000004</c:v>
                </c:pt>
                <c:pt idx="283">
                  <c:v>4.5358000000000001</c:v>
                </c:pt>
                <c:pt idx="284">
                  <c:v>4.67</c:v>
                </c:pt>
                <c:pt idx="285">
                  <c:v>4.5856000000000003</c:v>
                </c:pt>
                <c:pt idx="286">
                  <c:v>4.6588000000000003</c:v>
                </c:pt>
                <c:pt idx="287">
                  <c:v>4.8404999999999996</c:v>
                </c:pt>
                <c:pt idx="288">
                  <c:v>4.9551999999999996</c:v>
                </c:pt>
                <c:pt idx="289">
                  <c:v>5.0206</c:v>
                </c:pt>
                <c:pt idx="290">
                  <c:v>5.069</c:v>
                </c:pt>
                <c:pt idx="291">
                  <c:v>5.1736000000000004</c:v>
                </c:pt>
                <c:pt idx="292">
                  <c:v>4.9949000000000003</c:v>
                </c:pt>
                <c:pt idx="293">
                  <c:v>4.8951000000000002</c:v>
                </c:pt>
                <c:pt idx="294">
                  <c:v>5.125</c:v>
                </c:pt>
                <c:pt idx="295">
                  <c:v>5.1657999999999999</c:v>
                </c:pt>
                <c:pt idx="296">
                  <c:v>5.1902999999999997</c:v>
                </c:pt>
                <c:pt idx="297">
                  <c:v>5.2618</c:v>
                </c:pt>
                <c:pt idx="298">
                  <c:v>5.3539000000000003</c:v>
                </c:pt>
                <c:pt idx="299">
                  <c:v>5.4028999999999998</c:v>
                </c:pt>
                <c:pt idx="300">
                  <c:v>5.3758999999999997</c:v>
                </c:pt>
                <c:pt idx="301">
                  <c:v>5.3935000000000004</c:v>
                </c:pt>
                <c:pt idx="302">
                  <c:v>5.6223000000000001</c:v>
                </c:pt>
                <c:pt idx="303">
                  <c:v>5.66</c:v>
                </c:pt>
                <c:pt idx="304">
                  <c:v>5.6866000000000003</c:v>
                </c:pt>
                <c:pt idx="305">
                  <c:v>5.7808000000000002</c:v>
                </c:pt>
                <c:pt idx="306">
                  <c:v>5.8968999999999996</c:v>
                </c:pt>
                <c:pt idx="307">
                  <c:v>5.8150000000000004</c:v>
                </c:pt>
                <c:pt idx="308">
                  <c:v>5.8784999999999998</c:v>
                </c:pt>
                <c:pt idx="309">
                  <c:v>5.9550000000000001</c:v>
                </c:pt>
                <c:pt idx="310">
                  <c:v>5.7839</c:v>
                </c:pt>
                <c:pt idx="311">
                  <c:v>5.7165999999999997</c:v>
                </c:pt>
                <c:pt idx="312">
                  <c:v>5.7614999999999998</c:v>
                </c:pt>
                <c:pt idx="313">
                  <c:v>5.7662000000000004</c:v>
                </c:pt>
                <c:pt idx="314">
                  <c:v>5.8178000000000001</c:v>
                </c:pt>
                <c:pt idx="315">
                  <c:v>5.9199000000000002</c:v>
                </c:pt>
                <c:pt idx="316">
                  <c:v>5.7850999999999999</c:v>
                </c:pt>
                <c:pt idx="317">
                  <c:v>5.8628</c:v>
                </c:pt>
                <c:pt idx="318">
                  <c:v>5.8506999999999998</c:v>
                </c:pt>
                <c:pt idx="319">
                  <c:v>5.94</c:v>
                </c:pt>
                <c:pt idx="320">
                  <c:v>5.85</c:v>
                </c:pt>
                <c:pt idx="321">
                  <c:v>5.7812999999999999</c:v>
                </c:pt>
                <c:pt idx="322">
                  <c:v>5.7061999999999999</c:v>
                </c:pt>
                <c:pt idx="323">
                  <c:v>5.6515000000000004</c:v>
                </c:pt>
                <c:pt idx="324">
                  <c:v>5.7464000000000004</c:v>
                </c:pt>
                <c:pt idx="325">
                  <c:v>5.6260000000000003</c:v>
                </c:pt>
                <c:pt idx="326">
                  <c:v>5.61</c:v>
                </c:pt>
                <c:pt idx="327">
                  <c:v>5.6009000000000002</c:v>
                </c:pt>
                <c:pt idx="328">
                  <c:v>5.6467000000000001</c:v>
                </c:pt>
                <c:pt idx="329">
                  <c:v>5.6338999999999997</c:v>
                </c:pt>
                <c:pt idx="330">
                  <c:v>5.6051000000000002</c:v>
                </c:pt>
                <c:pt idx="331">
                  <c:v>5.6614000000000004</c:v>
                </c:pt>
                <c:pt idx="332">
                  <c:v>5.7748999999999997</c:v>
                </c:pt>
                <c:pt idx="333">
                  <c:v>5.9</c:v>
                </c:pt>
                <c:pt idx="334">
                  <c:v>5.875</c:v>
                </c:pt>
                <c:pt idx="335">
                  <c:v>5.89</c:v>
                </c:pt>
                <c:pt idx="336">
                  <c:v>5.9588999999999999</c:v>
                </c:pt>
                <c:pt idx="337">
                  <c:v>5.9157000000000002</c:v>
                </c:pt>
                <c:pt idx="338">
                  <c:v>5.8619000000000003</c:v>
                </c:pt>
                <c:pt idx="339">
                  <c:v>6.0419999999999998</c:v>
                </c:pt>
                <c:pt idx="340">
                  <c:v>6.0186000000000002</c:v>
                </c:pt>
                <c:pt idx="341">
                  <c:v>6.1346999999999996</c:v>
                </c:pt>
                <c:pt idx="342">
                  <c:v>6.0949999999999998</c:v>
                </c:pt>
                <c:pt idx="343">
                  <c:v>6.1336000000000004</c:v>
                </c:pt>
                <c:pt idx="344">
                  <c:v>6.1881000000000004</c:v>
                </c:pt>
                <c:pt idx="345">
                  <c:v>6.1277999999999997</c:v>
                </c:pt>
                <c:pt idx="346">
                  <c:v>6.1277999999999997</c:v>
                </c:pt>
                <c:pt idx="347">
                  <c:v>6.1738999999999997</c:v>
                </c:pt>
                <c:pt idx="348">
                  <c:v>6.0994000000000002</c:v>
                </c:pt>
                <c:pt idx="349">
                  <c:v>6.0712000000000002</c:v>
                </c:pt>
                <c:pt idx="350">
                  <c:v>6.0552000000000001</c:v>
                </c:pt>
                <c:pt idx="351">
                  <c:v>6.085</c:v>
                </c:pt>
                <c:pt idx="352">
                  <c:v>6.1448</c:v>
                </c:pt>
                <c:pt idx="353">
                  <c:v>6.2431000000000001</c:v>
                </c:pt>
                <c:pt idx="354">
                  <c:v>6.2122999999999999</c:v>
                </c:pt>
                <c:pt idx="355">
                  <c:v>6.1432000000000002</c:v>
                </c:pt>
                <c:pt idx="356">
                  <c:v>6.2241</c:v>
                </c:pt>
                <c:pt idx="357">
                  <c:v>6.2549999999999999</c:v>
                </c:pt>
                <c:pt idx="358">
                  <c:v>6.3384999999999998</c:v>
                </c:pt>
                <c:pt idx="359">
                  <c:v>6.4219999999999997</c:v>
                </c:pt>
                <c:pt idx="360">
                  <c:v>6.4023000000000003</c:v>
                </c:pt>
                <c:pt idx="361">
                  <c:v>6.41</c:v>
                </c:pt>
                <c:pt idx="362">
                  <c:v>6.4634</c:v>
                </c:pt>
                <c:pt idx="363">
                  <c:v>6.5186000000000002</c:v>
                </c:pt>
                <c:pt idx="364">
                  <c:v>6.6768000000000001</c:v>
                </c:pt>
                <c:pt idx="365">
                  <c:v>6.72</c:v>
                </c:pt>
                <c:pt idx="366">
                  <c:v>6.6482999999999999</c:v>
                </c:pt>
                <c:pt idx="367">
                  <c:v>6.83</c:v>
                </c:pt>
                <c:pt idx="368">
                  <c:v>6.8540000000000001</c:v>
                </c:pt>
                <c:pt idx="369">
                  <c:v>6.7949999999999999</c:v>
                </c:pt>
                <c:pt idx="370">
                  <c:v>6.7724000000000002</c:v>
                </c:pt>
                <c:pt idx="371">
                  <c:v>6.6336000000000004</c:v>
                </c:pt>
                <c:pt idx="372">
                  <c:v>6.5563000000000002</c:v>
                </c:pt>
                <c:pt idx="373">
                  <c:v>6.6554000000000002</c:v>
                </c:pt>
                <c:pt idx="374">
                  <c:v>6.6951999999999998</c:v>
                </c:pt>
                <c:pt idx="375">
                  <c:v>6.6551</c:v>
                </c:pt>
                <c:pt idx="376">
                  <c:v>6.74</c:v>
                </c:pt>
                <c:pt idx="377">
                  <c:v>6.83</c:v>
                </c:pt>
                <c:pt idx="378">
                  <c:v>6.8150000000000004</c:v>
                </c:pt>
                <c:pt idx="379">
                  <c:v>6.899</c:v>
                </c:pt>
                <c:pt idx="380">
                  <c:v>6.899</c:v>
                </c:pt>
                <c:pt idx="381">
                  <c:v>6.8914999999999997</c:v>
                </c:pt>
                <c:pt idx="382">
                  <c:v>6.9550000000000001</c:v>
                </c:pt>
                <c:pt idx="383">
                  <c:v>6.86</c:v>
                </c:pt>
                <c:pt idx="384">
                  <c:v>6.9050000000000002</c:v>
                </c:pt>
                <c:pt idx="385">
                  <c:v>6.8650000000000002</c:v>
                </c:pt>
                <c:pt idx="386">
                  <c:v>6.7968000000000002</c:v>
                </c:pt>
                <c:pt idx="387">
                  <c:v>6.7123999999999997</c:v>
                </c:pt>
                <c:pt idx="388">
                  <c:v>6.7447999999999997</c:v>
                </c:pt>
                <c:pt idx="389">
                  <c:v>6.8160999999999996</c:v>
                </c:pt>
                <c:pt idx="390">
                  <c:v>7.09</c:v>
                </c:pt>
                <c:pt idx="391">
                  <c:v>7.1849999999999996</c:v>
                </c:pt>
                <c:pt idx="392">
                  <c:v>7.2735000000000003</c:v>
                </c:pt>
                <c:pt idx="393">
                  <c:v>7.32</c:v>
                </c:pt>
                <c:pt idx="394">
                  <c:v>7.2417999999999996</c:v>
                </c:pt>
                <c:pt idx="395">
                  <c:v>7.4204999999999997</c:v>
                </c:pt>
                <c:pt idx="396">
                  <c:v>7.43</c:v>
                </c:pt>
                <c:pt idx="397">
                  <c:v>7.4840999999999998</c:v>
                </c:pt>
                <c:pt idx="398">
                  <c:v>7.4740000000000002</c:v>
                </c:pt>
                <c:pt idx="399">
                  <c:v>7.7149000000000001</c:v>
                </c:pt>
                <c:pt idx="400">
                  <c:v>7.74</c:v>
                </c:pt>
                <c:pt idx="401">
                  <c:v>7.8114999999999997</c:v>
                </c:pt>
                <c:pt idx="402">
                  <c:v>7.7057000000000002</c:v>
                </c:pt>
                <c:pt idx="403">
                  <c:v>7.7249999999999996</c:v>
                </c:pt>
                <c:pt idx="404">
                  <c:v>7.82</c:v>
                </c:pt>
                <c:pt idx="405">
                  <c:v>7.8916000000000004</c:v>
                </c:pt>
                <c:pt idx="406">
                  <c:v>7.8787000000000003</c:v>
                </c:pt>
                <c:pt idx="407">
                  <c:v>7.8917999999999999</c:v>
                </c:pt>
                <c:pt idx="408">
                  <c:v>7.9828000000000001</c:v>
                </c:pt>
                <c:pt idx="409">
                  <c:v>8.0426000000000002</c:v>
                </c:pt>
                <c:pt idx="410">
                  <c:v>7.9767000000000001</c:v>
                </c:pt>
                <c:pt idx="411">
                  <c:v>7.9977</c:v>
                </c:pt>
                <c:pt idx="412">
                  <c:v>7.9250999999999996</c:v>
                </c:pt>
                <c:pt idx="413">
                  <c:v>7.9875999999999996</c:v>
                </c:pt>
                <c:pt idx="414">
                  <c:v>8.0250000000000004</c:v>
                </c:pt>
                <c:pt idx="415">
                  <c:v>8.0123999999999995</c:v>
                </c:pt>
                <c:pt idx="416">
                  <c:v>7.9659000000000004</c:v>
                </c:pt>
                <c:pt idx="417">
                  <c:v>7.9993999999999996</c:v>
                </c:pt>
                <c:pt idx="418">
                  <c:v>8.07</c:v>
                </c:pt>
                <c:pt idx="419">
                  <c:v>8.1549999999999994</c:v>
                </c:pt>
                <c:pt idx="420">
                  <c:v>8.1357999999999997</c:v>
                </c:pt>
                <c:pt idx="421">
                  <c:v>8.1156000000000006</c:v>
                </c:pt>
                <c:pt idx="422">
                  <c:v>8.2369000000000003</c:v>
                </c:pt>
                <c:pt idx="423">
                  <c:v>8.7507000000000001</c:v>
                </c:pt>
                <c:pt idx="424">
                  <c:v>8.5945999999999998</c:v>
                </c:pt>
                <c:pt idx="425">
                  <c:v>8.6266999999999996</c:v>
                </c:pt>
                <c:pt idx="426">
                  <c:v>8.3699999999999992</c:v>
                </c:pt>
                <c:pt idx="427">
                  <c:v>8.4397000000000002</c:v>
                </c:pt>
                <c:pt idx="428">
                  <c:v>8.4641999999999999</c:v>
                </c:pt>
                <c:pt idx="429">
                  <c:v>8.4888999999999992</c:v>
                </c:pt>
                <c:pt idx="430">
                  <c:v>8.4679000000000002</c:v>
                </c:pt>
                <c:pt idx="431">
                  <c:v>8.3774999999999995</c:v>
                </c:pt>
                <c:pt idx="432">
                  <c:v>8.3650000000000002</c:v>
                </c:pt>
                <c:pt idx="433">
                  <c:v>8.3945000000000007</c:v>
                </c:pt>
                <c:pt idx="434">
                  <c:v>8.4506999999999994</c:v>
                </c:pt>
                <c:pt idx="435">
                  <c:v>8.5009999999999994</c:v>
                </c:pt>
                <c:pt idx="436">
                  <c:v>8.5778999999999996</c:v>
                </c:pt>
                <c:pt idx="437">
                  <c:v>8.5418000000000003</c:v>
                </c:pt>
                <c:pt idx="438">
                  <c:v>8.5846</c:v>
                </c:pt>
                <c:pt idx="439">
                  <c:v>8.4978999999999996</c:v>
                </c:pt>
                <c:pt idx="440">
                  <c:v>8.5595999999999997</c:v>
                </c:pt>
                <c:pt idx="441">
                  <c:v>8.6095000000000006</c:v>
                </c:pt>
                <c:pt idx="442">
                  <c:v>8.4892000000000003</c:v>
                </c:pt>
                <c:pt idx="443">
                  <c:v>8.6303000000000001</c:v>
                </c:pt>
                <c:pt idx="444">
                  <c:v>8.4937000000000005</c:v>
                </c:pt>
                <c:pt idx="445">
                  <c:v>8.5382999999999996</c:v>
                </c:pt>
                <c:pt idx="446">
                  <c:v>8.5748999999999995</c:v>
                </c:pt>
                <c:pt idx="447">
                  <c:v>8.6464999999999996</c:v>
                </c:pt>
                <c:pt idx="448">
                  <c:v>8.7215000000000007</c:v>
                </c:pt>
                <c:pt idx="449">
                  <c:v>8.7779000000000007</c:v>
                </c:pt>
                <c:pt idx="450">
                  <c:v>9.2133000000000003</c:v>
                </c:pt>
                <c:pt idx="451">
                  <c:v>9.2079000000000004</c:v>
                </c:pt>
                <c:pt idx="452">
                  <c:v>9.7322000000000006</c:v>
                </c:pt>
                <c:pt idx="453">
                  <c:v>10.0823</c:v>
                </c:pt>
                <c:pt idx="454">
                  <c:v>10.377700000000001</c:v>
                </c:pt>
                <c:pt idx="455">
                  <c:v>10.7249</c:v>
                </c:pt>
                <c:pt idx="456">
                  <c:v>10.715</c:v>
                </c:pt>
                <c:pt idx="457">
                  <c:v>11.365</c:v>
                </c:pt>
                <c:pt idx="458">
                  <c:v>11.195499999999999</c:v>
                </c:pt>
                <c:pt idx="459">
                  <c:v>11.315</c:v>
                </c:pt>
                <c:pt idx="460">
                  <c:v>11.164999999999999</c:v>
                </c:pt>
                <c:pt idx="461">
                  <c:v>11.175000000000001</c:v>
                </c:pt>
                <c:pt idx="462">
                  <c:v>11.1005</c:v>
                </c:pt>
                <c:pt idx="463">
                  <c:v>11.276999999999999</c:v>
                </c:pt>
                <c:pt idx="464">
                  <c:v>11.2277</c:v>
                </c:pt>
                <c:pt idx="465">
                  <c:v>11.275700000000001</c:v>
                </c:pt>
                <c:pt idx="466">
                  <c:v>11.087199999999999</c:v>
                </c:pt>
                <c:pt idx="467">
                  <c:v>11.129300000000001</c:v>
                </c:pt>
                <c:pt idx="468">
                  <c:v>11.181699999999999</c:v>
                </c:pt>
                <c:pt idx="469">
                  <c:v>11.211</c:v>
                </c:pt>
                <c:pt idx="470">
                  <c:v>11.292400000000001</c:v>
                </c:pt>
                <c:pt idx="471">
                  <c:v>11.25</c:v>
                </c:pt>
                <c:pt idx="472">
                  <c:v>11.455</c:v>
                </c:pt>
                <c:pt idx="473">
                  <c:v>11.435</c:v>
                </c:pt>
                <c:pt idx="474">
                  <c:v>11.36</c:v>
                </c:pt>
                <c:pt idx="475">
                  <c:v>11.3139</c:v>
                </c:pt>
                <c:pt idx="476">
                  <c:v>11.1031</c:v>
                </c:pt>
                <c:pt idx="477">
                  <c:v>11.093500000000001</c:v>
                </c:pt>
                <c:pt idx="478">
                  <c:v>11.1516</c:v>
                </c:pt>
                <c:pt idx="479">
                  <c:v>11.0702</c:v>
                </c:pt>
                <c:pt idx="480">
                  <c:v>10.986499999999999</c:v>
                </c:pt>
                <c:pt idx="481">
                  <c:v>10.869899999999999</c:v>
                </c:pt>
                <c:pt idx="482">
                  <c:v>10.958299999999999</c:v>
                </c:pt>
                <c:pt idx="483">
                  <c:v>10.966699999999999</c:v>
                </c:pt>
                <c:pt idx="484">
                  <c:v>10.8911</c:v>
                </c:pt>
                <c:pt idx="485">
                  <c:v>11.037100000000001</c:v>
                </c:pt>
                <c:pt idx="486">
                  <c:v>10.9026</c:v>
                </c:pt>
                <c:pt idx="487">
                  <c:v>10.912599999999999</c:v>
                </c:pt>
                <c:pt idx="488">
                  <c:v>10.925000000000001</c:v>
                </c:pt>
                <c:pt idx="489">
                  <c:v>10.9902</c:v>
                </c:pt>
                <c:pt idx="490">
                  <c:v>11.046099999999999</c:v>
                </c:pt>
                <c:pt idx="491">
                  <c:v>11.0969</c:v>
                </c:pt>
                <c:pt idx="492">
                  <c:v>11.0069</c:v>
                </c:pt>
                <c:pt idx="493">
                  <c:v>10.981999999999999</c:v>
                </c:pt>
                <c:pt idx="494">
                  <c:v>10.975</c:v>
                </c:pt>
                <c:pt idx="495">
                  <c:v>11.042899999999999</c:v>
                </c:pt>
                <c:pt idx="496">
                  <c:v>11.042899999999999</c:v>
                </c:pt>
                <c:pt idx="497">
                  <c:v>11.101599999999999</c:v>
                </c:pt>
                <c:pt idx="498">
                  <c:v>11.142300000000001</c:v>
                </c:pt>
                <c:pt idx="499">
                  <c:v>11.2128</c:v>
                </c:pt>
                <c:pt idx="500">
                  <c:v>11.2331</c:v>
                </c:pt>
                <c:pt idx="501">
                  <c:v>11.2331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0-408D-8404-07586C0218A4}"/>
            </c:ext>
          </c:extLst>
        </c:ser>
        <c:ser>
          <c:idx val="2"/>
          <c:order val="2"/>
          <c:tx>
            <c:strRef>
              <c:f>LTN!$M$1</c:f>
              <c:strCache>
                <c:ptCount val="1"/>
                <c:pt idx="0">
                  <c:v>Tx 07/23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LTN!$B$3:$B$988</c:f>
              <c:numCache>
                <c:formatCode>m/d/yyyy</c:formatCode>
                <c:ptCount val="986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43899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43913</c:v>
                </c:pt>
                <c:pt idx="56">
                  <c:v>43914</c:v>
                </c:pt>
                <c:pt idx="57">
                  <c:v>43915</c:v>
                </c:pt>
                <c:pt idx="58">
                  <c:v>43916</c:v>
                </c:pt>
                <c:pt idx="59">
                  <c:v>43917</c:v>
                </c:pt>
                <c:pt idx="60">
                  <c:v>43920</c:v>
                </c:pt>
                <c:pt idx="61">
                  <c:v>43921</c:v>
                </c:pt>
                <c:pt idx="62">
                  <c:v>43922</c:v>
                </c:pt>
                <c:pt idx="63">
                  <c:v>43923</c:v>
                </c:pt>
                <c:pt idx="64">
                  <c:v>43924</c:v>
                </c:pt>
                <c:pt idx="65">
                  <c:v>43927</c:v>
                </c:pt>
                <c:pt idx="66">
                  <c:v>43928</c:v>
                </c:pt>
                <c:pt idx="67">
                  <c:v>43929</c:v>
                </c:pt>
                <c:pt idx="68">
                  <c:v>43930</c:v>
                </c:pt>
                <c:pt idx="69">
                  <c:v>43934</c:v>
                </c:pt>
                <c:pt idx="70">
                  <c:v>43935</c:v>
                </c:pt>
                <c:pt idx="71">
                  <c:v>43936</c:v>
                </c:pt>
                <c:pt idx="72">
                  <c:v>43937</c:v>
                </c:pt>
                <c:pt idx="73">
                  <c:v>43938</c:v>
                </c:pt>
                <c:pt idx="74">
                  <c:v>43941</c:v>
                </c:pt>
                <c:pt idx="75">
                  <c:v>43943</c:v>
                </c:pt>
                <c:pt idx="76">
                  <c:v>43944</c:v>
                </c:pt>
                <c:pt idx="77">
                  <c:v>43945</c:v>
                </c:pt>
                <c:pt idx="78">
                  <c:v>43948</c:v>
                </c:pt>
                <c:pt idx="79">
                  <c:v>43949</c:v>
                </c:pt>
                <c:pt idx="80">
                  <c:v>43950</c:v>
                </c:pt>
                <c:pt idx="81">
                  <c:v>43951</c:v>
                </c:pt>
                <c:pt idx="82">
                  <c:v>43955</c:v>
                </c:pt>
                <c:pt idx="83">
                  <c:v>43956</c:v>
                </c:pt>
                <c:pt idx="84">
                  <c:v>43957</c:v>
                </c:pt>
                <c:pt idx="85">
                  <c:v>43958</c:v>
                </c:pt>
                <c:pt idx="86">
                  <c:v>43959</c:v>
                </c:pt>
                <c:pt idx="87">
                  <c:v>43962</c:v>
                </c:pt>
                <c:pt idx="88">
                  <c:v>43963</c:v>
                </c:pt>
                <c:pt idx="89">
                  <c:v>43964</c:v>
                </c:pt>
                <c:pt idx="90">
                  <c:v>43965</c:v>
                </c:pt>
                <c:pt idx="91">
                  <c:v>43966</c:v>
                </c:pt>
                <c:pt idx="92">
                  <c:v>43969</c:v>
                </c:pt>
                <c:pt idx="93">
                  <c:v>43970</c:v>
                </c:pt>
                <c:pt idx="94">
                  <c:v>43971</c:v>
                </c:pt>
                <c:pt idx="95">
                  <c:v>43972</c:v>
                </c:pt>
                <c:pt idx="96">
                  <c:v>43973</c:v>
                </c:pt>
                <c:pt idx="97">
                  <c:v>43976</c:v>
                </c:pt>
                <c:pt idx="98">
                  <c:v>43977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43994</c:v>
                </c:pt>
                <c:pt idx="111">
                  <c:v>43997</c:v>
                </c:pt>
                <c:pt idx="112">
                  <c:v>43998</c:v>
                </c:pt>
                <c:pt idx="113">
                  <c:v>43999</c:v>
                </c:pt>
                <c:pt idx="114">
                  <c:v>44000</c:v>
                </c:pt>
                <c:pt idx="115">
                  <c:v>44001</c:v>
                </c:pt>
                <c:pt idx="116">
                  <c:v>44004</c:v>
                </c:pt>
                <c:pt idx="117">
                  <c:v>44005</c:v>
                </c:pt>
                <c:pt idx="118">
                  <c:v>44006</c:v>
                </c:pt>
                <c:pt idx="119">
                  <c:v>44007</c:v>
                </c:pt>
                <c:pt idx="120">
                  <c:v>44008</c:v>
                </c:pt>
                <c:pt idx="121">
                  <c:v>44011</c:v>
                </c:pt>
                <c:pt idx="122">
                  <c:v>44012</c:v>
                </c:pt>
                <c:pt idx="123">
                  <c:v>44013</c:v>
                </c:pt>
                <c:pt idx="124">
                  <c:v>44014</c:v>
                </c:pt>
                <c:pt idx="125">
                  <c:v>44015</c:v>
                </c:pt>
                <c:pt idx="126">
                  <c:v>44018</c:v>
                </c:pt>
                <c:pt idx="127">
                  <c:v>44019</c:v>
                </c:pt>
                <c:pt idx="128">
                  <c:v>44020</c:v>
                </c:pt>
                <c:pt idx="129">
                  <c:v>44021</c:v>
                </c:pt>
                <c:pt idx="130">
                  <c:v>44022</c:v>
                </c:pt>
                <c:pt idx="131">
                  <c:v>44025</c:v>
                </c:pt>
                <c:pt idx="132">
                  <c:v>44026</c:v>
                </c:pt>
                <c:pt idx="133">
                  <c:v>44027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44043</c:v>
                </c:pt>
                <c:pt idx="146">
                  <c:v>44046</c:v>
                </c:pt>
                <c:pt idx="147">
                  <c:v>44047</c:v>
                </c:pt>
                <c:pt idx="148">
                  <c:v>44048</c:v>
                </c:pt>
                <c:pt idx="149">
                  <c:v>44049</c:v>
                </c:pt>
                <c:pt idx="150">
                  <c:v>44050</c:v>
                </c:pt>
                <c:pt idx="151">
                  <c:v>44053</c:v>
                </c:pt>
                <c:pt idx="152">
                  <c:v>44054</c:v>
                </c:pt>
                <c:pt idx="153">
                  <c:v>44055</c:v>
                </c:pt>
                <c:pt idx="154">
                  <c:v>44056</c:v>
                </c:pt>
                <c:pt idx="155">
                  <c:v>44057</c:v>
                </c:pt>
                <c:pt idx="156">
                  <c:v>44060</c:v>
                </c:pt>
                <c:pt idx="157">
                  <c:v>44061</c:v>
                </c:pt>
                <c:pt idx="158">
                  <c:v>44062</c:v>
                </c:pt>
                <c:pt idx="159">
                  <c:v>44063</c:v>
                </c:pt>
                <c:pt idx="160">
                  <c:v>44064</c:v>
                </c:pt>
                <c:pt idx="161">
                  <c:v>44067</c:v>
                </c:pt>
                <c:pt idx="162">
                  <c:v>44068</c:v>
                </c:pt>
                <c:pt idx="163">
                  <c:v>44069</c:v>
                </c:pt>
                <c:pt idx="164">
                  <c:v>44070</c:v>
                </c:pt>
                <c:pt idx="165">
                  <c:v>44071</c:v>
                </c:pt>
                <c:pt idx="166">
                  <c:v>44074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44082</c:v>
                </c:pt>
                <c:pt idx="172">
                  <c:v>44083</c:v>
                </c:pt>
                <c:pt idx="173">
                  <c:v>44084</c:v>
                </c:pt>
                <c:pt idx="174">
                  <c:v>44085</c:v>
                </c:pt>
                <c:pt idx="175">
                  <c:v>44088</c:v>
                </c:pt>
                <c:pt idx="176">
                  <c:v>44089</c:v>
                </c:pt>
                <c:pt idx="177">
                  <c:v>44090</c:v>
                </c:pt>
                <c:pt idx="178">
                  <c:v>44091</c:v>
                </c:pt>
                <c:pt idx="179">
                  <c:v>44092</c:v>
                </c:pt>
                <c:pt idx="180">
                  <c:v>44095</c:v>
                </c:pt>
                <c:pt idx="181">
                  <c:v>44096</c:v>
                </c:pt>
                <c:pt idx="182">
                  <c:v>44097</c:v>
                </c:pt>
                <c:pt idx="183">
                  <c:v>44098</c:v>
                </c:pt>
                <c:pt idx="184">
                  <c:v>44099</c:v>
                </c:pt>
                <c:pt idx="185">
                  <c:v>44102</c:v>
                </c:pt>
                <c:pt idx="186">
                  <c:v>44103</c:v>
                </c:pt>
                <c:pt idx="187">
                  <c:v>44104</c:v>
                </c:pt>
                <c:pt idx="188">
                  <c:v>44105</c:v>
                </c:pt>
                <c:pt idx="189">
                  <c:v>44106</c:v>
                </c:pt>
                <c:pt idx="190">
                  <c:v>44109</c:v>
                </c:pt>
                <c:pt idx="191">
                  <c:v>44110</c:v>
                </c:pt>
                <c:pt idx="192">
                  <c:v>44111</c:v>
                </c:pt>
                <c:pt idx="193">
                  <c:v>44112</c:v>
                </c:pt>
                <c:pt idx="194">
                  <c:v>44113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44133</c:v>
                </c:pt>
                <c:pt idx="208">
                  <c:v>44134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  <c:pt idx="235">
                  <c:v>44174</c:v>
                </c:pt>
                <c:pt idx="236">
                  <c:v>44175</c:v>
                </c:pt>
                <c:pt idx="237">
                  <c:v>44176</c:v>
                </c:pt>
                <c:pt idx="238">
                  <c:v>44179</c:v>
                </c:pt>
                <c:pt idx="239">
                  <c:v>44180</c:v>
                </c:pt>
                <c:pt idx="240">
                  <c:v>44181</c:v>
                </c:pt>
                <c:pt idx="241">
                  <c:v>44182</c:v>
                </c:pt>
                <c:pt idx="242">
                  <c:v>44183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44193</c:v>
                </c:pt>
                <c:pt idx="248">
                  <c:v>44194</c:v>
                </c:pt>
                <c:pt idx="249">
                  <c:v>44195</c:v>
                </c:pt>
                <c:pt idx="250">
                  <c:v>44196</c:v>
                </c:pt>
                <c:pt idx="251">
                  <c:v>44200</c:v>
                </c:pt>
                <c:pt idx="252">
                  <c:v>44201</c:v>
                </c:pt>
                <c:pt idx="253">
                  <c:v>44202</c:v>
                </c:pt>
                <c:pt idx="254">
                  <c:v>44203</c:v>
                </c:pt>
                <c:pt idx="255">
                  <c:v>44204</c:v>
                </c:pt>
                <c:pt idx="256">
                  <c:v>44207</c:v>
                </c:pt>
                <c:pt idx="257">
                  <c:v>44208</c:v>
                </c:pt>
                <c:pt idx="258">
                  <c:v>44209</c:v>
                </c:pt>
                <c:pt idx="259">
                  <c:v>44210</c:v>
                </c:pt>
                <c:pt idx="260">
                  <c:v>44211</c:v>
                </c:pt>
                <c:pt idx="261">
                  <c:v>44214</c:v>
                </c:pt>
                <c:pt idx="262">
                  <c:v>44215</c:v>
                </c:pt>
                <c:pt idx="263">
                  <c:v>44216</c:v>
                </c:pt>
                <c:pt idx="264">
                  <c:v>44217</c:v>
                </c:pt>
                <c:pt idx="265">
                  <c:v>44218</c:v>
                </c:pt>
                <c:pt idx="266">
                  <c:v>44221</c:v>
                </c:pt>
                <c:pt idx="267">
                  <c:v>44222</c:v>
                </c:pt>
                <c:pt idx="268">
                  <c:v>44223</c:v>
                </c:pt>
                <c:pt idx="269">
                  <c:v>44224</c:v>
                </c:pt>
                <c:pt idx="270">
                  <c:v>44225</c:v>
                </c:pt>
                <c:pt idx="271">
                  <c:v>44228</c:v>
                </c:pt>
                <c:pt idx="272">
                  <c:v>44229</c:v>
                </c:pt>
                <c:pt idx="273">
                  <c:v>44230</c:v>
                </c:pt>
                <c:pt idx="274">
                  <c:v>44231</c:v>
                </c:pt>
                <c:pt idx="275">
                  <c:v>44232</c:v>
                </c:pt>
                <c:pt idx="276">
                  <c:v>44235</c:v>
                </c:pt>
                <c:pt idx="277">
                  <c:v>44236</c:v>
                </c:pt>
                <c:pt idx="278">
                  <c:v>44237</c:v>
                </c:pt>
                <c:pt idx="279">
                  <c:v>44238</c:v>
                </c:pt>
                <c:pt idx="280">
                  <c:v>44239</c:v>
                </c:pt>
                <c:pt idx="281">
                  <c:v>44244</c:v>
                </c:pt>
                <c:pt idx="282">
                  <c:v>44245</c:v>
                </c:pt>
                <c:pt idx="283">
                  <c:v>44246</c:v>
                </c:pt>
                <c:pt idx="284">
                  <c:v>44249</c:v>
                </c:pt>
                <c:pt idx="285">
                  <c:v>44250</c:v>
                </c:pt>
                <c:pt idx="286">
                  <c:v>44251</c:v>
                </c:pt>
                <c:pt idx="287">
                  <c:v>44252</c:v>
                </c:pt>
                <c:pt idx="288">
                  <c:v>44253</c:v>
                </c:pt>
                <c:pt idx="289">
                  <c:v>44256</c:v>
                </c:pt>
                <c:pt idx="290">
                  <c:v>44257</c:v>
                </c:pt>
                <c:pt idx="291">
                  <c:v>44258</c:v>
                </c:pt>
                <c:pt idx="292">
                  <c:v>44259</c:v>
                </c:pt>
                <c:pt idx="293">
                  <c:v>44260</c:v>
                </c:pt>
                <c:pt idx="294">
                  <c:v>44263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44277</c:v>
                </c:pt>
                <c:pt idx="305">
                  <c:v>44278</c:v>
                </c:pt>
                <c:pt idx="306">
                  <c:v>44279</c:v>
                </c:pt>
                <c:pt idx="307">
                  <c:v>44280</c:v>
                </c:pt>
                <c:pt idx="308">
                  <c:v>44281</c:v>
                </c:pt>
                <c:pt idx="309">
                  <c:v>44284</c:v>
                </c:pt>
                <c:pt idx="310">
                  <c:v>44285</c:v>
                </c:pt>
                <c:pt idx="311">
                  <c:v>44286</c:v>
                </c:pt>
                <c:pt idx="312">
                  <c:v>44287</c:v>
                </c:pt>
                <c:pt idx="313">
                  <c:v>44291</c:v>
                </c:pt>
                <c:pt idx="314">
                  <c:v>44292</c:v>
                </c:pt>
                <c:pt idx="315">
                  <c:v>44293</c:v>
                </c:pt>
                <c:pt idx="316">
                  <c:v>44294</c:v>
                </c:pt>
                <c:pt idx="317">
                  <c:v>44295</c:v>
                </c:pt>
                <c:pt idx="318">
                  <c:v>44298</c:v>
                </c:pt>
                <c:pt idx="319">
                  <c:v>44299</c:v>
                </c:pt>
                <c:pt idx="320">
                  <c:v>44300</c:v>
                </c:pt>
                <c:pt idx="321">
                  <c:v>44301</c:v>
                </c:pt>
                <c:pt idx="322">
                  <c:v>44302</c:v>
                </c:pt>
                <c:pt idx="323">
                  <c:v>44305</c:v>
                </c:pt>
                <c:pt idx="324">
                  <c:v>44306</c:v>
                </c:pt>
                <c:pt idx="325">
                  <c:v>44308</c:v>
                </c:pt>
                <c:pt idx="326">
                  <c:v>44309</c:v>
                </c:pt>
                <c:pt idx="327">
                  <c:v>44312</c:v>
                </c:pt>
                <c:pt idx="328">
                  <c:v>44313</c:v>
                </c:pt>
                <c:pt idx="329">
                  <c:v>44314</c:v>
                </c:pt>
                <c:pt idx="330">
                  <c:v>44315</c:v>
                </c:pt>
                <c:pt idx="331">
                  <c:v>44316</c:v>
                </c:pt>
                <c:pt idx="332">
                  <c:v>44319</c:v>
                </c:pt>
                <c:pt idx="333">
                  <c:v>44320</c:v>
                </c:pt>
                <c:pt idx="334">
                  <c:v>44321</c:v>
                </c:pt>
                <c:pt idx="335">
                  <c:v>44322</c:v>
                </c:pt>
                <c:pt idx="336">
                  <c:v>44323</c:v>
                </c:pt>
                <c:pt idx="337">
                  <c:v>44326</c:v>
                </c:pt>
                <c:pt idx="338">
                  <c:v>44327</c:v>
                </c:pt>
                <c:pt idx="339">
                  <c:v>44328</c:v>
                </c:pt>
                <c:pt idx="340">
                  <c:v>44329</c:v>
                </c:pt>
                <c:pt idx="341">
                  <c:v>44330</c:v>
                </c:pt>
                <c:pt idx="342">
                  <c:v>44333</c:v>
                </c:pt>
                <c:pt idx="343">
                  <c:v>44334</c:v>
                </c:pt>
                <c:pt idx="344">
                  <c:v>44335</c:v>
                </c:pt>
                <c:pt idx="345">
                  <c:v>44336</c:v>
                </c:pt>
                <c:pt idx="346">
                  <c:v>44337</c:v>
                </c:pt>
                <c:pt idx="347">
                  <c:v>44340</c:v>
                </c:pt>
                <c:pt idx="348">
                  <c:v>44341</c:v>
                </c:pt>
                <c:pt idx="349">
                  <c:v>44342</c:v>
                </c:pt>
                <c:pt idx="350">
                  <c:v>44343</c:v>
                </c:pt>
                <c:pt idx="351">
                  <c:v>44344</c:v>
                </c:pt>
                <c:pt idx="352">
                  <c:v>44347</c:v>
                </c:pt>
                <c:pt idx="353">
                  <c:v>44348</c:v>
                </c:pt>
                <c:pt idx="354">
                  <c:v>44349</c:v>
                </c:pt>
                <c:pt idx="355">
                  <c:v>44351</c:v>
                </c:pt>
                <c:pt idx="356">
                  <c:v>44354</c:v>
                </c:pt>
                <c:pt idx="357">
                  <c:v>44355</c:v>
                </c:pt>
                <c:pt idx="358">
                  <c:v>44356</c:v>
                </c:pt>
                <c:pt idx="359">
                  <c:v>44357</c:v>
                </c:pt>
                <c:pt idx="360">
                  <c:v>44358</c:v>
                </c:pt>
                <c:pt idx="361">
                  <c:v>44361</c:v>
                </c:pt>
                <c:pt idx="362">
                  <c:v>44362</c:v>
                </c:pt>
                <c:pt idx="363">
                  <c:v>44363</c:v>
                </c:pt>
                <c:pt idx="364">
                  <c:v>44364</c:v>
                </c:pt>
                <c:pt idx="365">
                  <c:v>44365</c:v>
                </c:pt>
                <c:pt idx="366">
                  <c:v>44368</c:v>
                </c:pt>
                <c:pt idx="367">
                  <c:v>44369</c:v>
                </c:pt>
                <c:pt idx="368">
                  <c:v>44370</c:v>
                </c:pt>
                <c:pt idx="369">
                  <c:v>44371</c:v>
                </c:pt>
                <c:pt idx="370">
                  <c:v>44372</c:v>
                </c:pt>
                <c:pt idx="371">
                  <c:v>44375</c:v>
                </c:pt>
                <c:pt idx="372">
                  <c:v>44376</c:v>
                </c:pt>
                <c:pt idx="373">
                  <c:v>44377</c:v>
                </c:pt>
                <c:pt idx="374">
                  <c:v>44378</c:v>
                </c:pt>
                <c:pt idx="375">
                  <c:v>44379</c:v>
                </c:pt>
                <c:pt idx="376">
                  <c:v>44382</c:v>
                </c:pt>
                <c:pt idx="377">
                  <c:v>44383</c:v>
                </c:pt>
                <c:pt idx="378">
                  <c:v>44384</c:v>
                </c:pt>
                <c:pt idx="379">
                  <c:v>44385</c:v>
                </c:pt>
                <c:pt idx="380">
                  <c:v>44386</c:v>
                </c:pt>
                <c:pt idx="381">
                  <c:v>44389</c:v>
                </c:pt>
                <c:pt idx="382">
                  <c:v>44390</c:v>
                </c:pt>
                <c:pt idx="383">
                  <c:v>44391</c:v>
                </c:pt>
                <c:pt idx="384">
                  <c:v>44392</c:v>
                </c:pt>
                <c:pt idx="385">
                  <c:v>44393</c:v>
                </c:pt>
                <c:pt idx="386">
                  <c:v>44396</c:v>
                </c:pt>
                <c:pt idx="387">
                  <c:v>44397</c:v>
                </c:pt>
                <c:pt idx="388">
                  <c:v>44398</c:v>
                </c:pt>
                <c:pt idx="389">
                  <c:v>44399</c:v>
                </c:pt>
                <c:pt idx="390">
                  <c:v>44400</c:v>
                </c:pt>
                <c:pt idx="391">
                  <c:v>44403</c:v>
                </c:pt>
                <c:pt idx="392">
                  <c:v>44404</c:v>
                </c:pt>
                <c:pt idx="393">
                  <c:v>44405</c:v>
                </c:pt>
                <c:pt idx="394">
                  <c:v>44406</c:v>
                </c:pt>
                <c:pt idx="395">
                  <c:v>44407</c:v>
                </c:pt>
                <c:pt idx="396">
                  <c:v>44410</c:v>
                </c:pt>
                <c:pt idx="397">
                  <c:v>44411</c:v>
                </c:pt>
                <c:pt idx="398">
                  <c:v>44412</c:v>
                </c:pt>
                <c:pt idx="399">
                  <c:v>44413</c:v>
                </c:pt>
                <c:pt idx="400">
                  <c:v>44414</c:v>
                </c:pt>
                <c:pt idx="401">
                  <c:v>44417</c:v>
                </c:pt>
                <c:pt idx="402">
                  <c:v>44418</c:v>
                </c:pt>
                <c:pt idx="403">
                  <c:v>44419</c:v>
                </c:pt>
                <c:pt idx="404">
                  <c:v>44420</c:v>
                </c:pt>
                <c:pt idx="405">
                  <c:v>44421</c:v>
                </c:pt>
                <c:pt idx="406">
                  <c:v>44424</c:v>
                </c:pt>
                <c:pt idx="407">
                  <c:v>44425</c:v>
                </c:pt>
                <c:pt idx="408">
                  <c:v>44426</c:v>
                </c:pt>
                <c:pt idx="409">
                  <c:v>44427</c:v>
                </c:pt>
                <c:pt idx="410">
                  <c:v>44428</c:v>
                </c:pt>
                <c:pt idx="411">
                  <c:v>44431</c:v>
                </c:pt>
                <c:pt idx="412">
                  <c:v>44432</c:v>
                </c:pt>
                <c:pt idx="413">
                  <c:v>44433</c:v>
                </c:pt>
                <c:pt idx="414">
                  <c:v>44434</c:v>
                </c:pt>
                <c:pt idx="415">
                  <c:v>44435</c:v>
                </c:pt>
                <c:pt idx="416">
                  <c:v>44438</c:v>
                </c:pt>
                <c:pt idx="417">
                  <c:v>44439</c:v>
                </c:pt>
                <c:pt idx="418">
                  <c:v>44440</c:v>
                </c:pt>
                <c:pt idx="419">
                  <c:v>44441</c:v>
                </c:pt>
                <c:pt idx="420">
                  <c:v>44442</c:v>
                </c:pt>
                <c:pt idx="421">
                  <c:v>44445</c:v>
                </c:pt>
                <c:pt idx="422">
                  <c:v>44447</c:v>
                </c:pt>
                <c:pt idx="423">
                  <c:v>44448</c:v>
                </c:pt>
                <c:pt idx="424">
                  <c:v>44449</c:v>
                </c:pt>
                <c:pt idx="425">
                  <c:v>44452</c:v>
                </c:pt>
                <c:pt idx="426">
                  <c:v>44453</c:v>
                </c:pt>
                <c:pt idx="427">
                  <c:v>44454</c:v>
                </c:pt>
                <c:pt idx="428">
                  <c:v>44455</c:v>
                </c:pt>
                <c:pt idx="429">
                  <c:v>44456</c:v>
                </c:pt>
                <c:pt idx="430">
                  <c:v>44459</c:v>
                </c:pt>
                <c:pt idx="431">
                  <c:v>44460</c:v>
                </c:pt>
                <c:pt idx="432">
                  <c:v>44461</c:v>
                </c:pt>
                <c:pt idx="433">
                  <c:v>44462</c:v>
                </c:pt>
                <c:pt idx="434">
                  <c:v>44463</c:v>
                </c:pt>
                <c:pt idx="435">
                  <c:v>44466</c:v>
                </c:pt>
                <c:pt idx="436">
                  <c:v>44467</c:v>
                </c:pt>
                <c:pt idx="437">
                  <c:v>44468</c:v>
                </c:pt>
                <c:pt idx="438">
                  <c:v>44469</c:v>
                </c:pt>
                <c:pt idx="439">
                  <c:v>44470</c:v>
                </c:pt>
                <c:pt idx="440">
                  <c:v>44473</c:v>
                </c:pt>
                <c:pt idx="441">
                  <c:v>44474</c:v>
                </c:pt>
                <c:pt idx="442">
                  <c:v>44475</c:v>
                </c:pt>
                <c:pt idx="443">
                  <c:v>44476</c:v>
                </c:pt>
                <c:pt idx="444">
                  <c:v>44477</c:v>
                </c:pt>
                <c:pt idx="445">
                  <c:v>44480</c:v>
                </c:pt>
                <c:pt idx="446">
                  <c:v>44482</c:v>
                </c:pt>
                <c:pt idx="447">
                  <c:v>44483</c:v>
                </c:pt>
                <c:pt idx="448">
                  <c:v>44484</c:v>
                </c:pt>
                <c:pt idx="449">
                  <c:v>44487</c:v>
                </c:pt>
                <c:pt idx="450">
                  <c:v>44488</c:v>
                </c:pt>
                <c:pt idx="451">
                  <c:v>44489</c:v>
                </c:pt>
                <c:pt idx="452">
                  <c:v>44490</c:v>
                </c:pt>
                <c:pt idx="453">
                  <c:v>44491</c:v>
                </c:pt>
                <c:pt idx="454">
                  <c:v>44494</c:v>
                </c:pt>
                <c:pt idx="455">
                  <c:v>44495</c:v>
                </c:pt>
                <c:pt idx="456">
                  <c:v>44496</c:v>
                </c:pt>
                <c:pt idx="457">
                  <c:v>44497</c:v>
                </c:pt>
                <c:pt idx="458">
                  <c:v>44498</c:v>
                </c:pt>
                <c:pt idx="459">
                  <c:v>44501</c:v>
                </c:pt>
                <c:pt idx="460">
                  <c:v>44503</c:v>
                </c:pt>
                <c:pt idx="461">
                  <c:v>44504</c:v>
                </c:pt>
                <c:pt idx="462">
                  <c:v>44505</c:v>
                </c:pt>
                <c:pt idx="463">
                  <c:v>44508</c:v>
                </c:pt>
                <c:pt idx="464">
                  <c:v>44509</c:v>
                </c:pt>
                <c:pt idx="465">
                  <c:v>44510</c:v>
                </c:pt>
                <c:pt idx="466">
                  <c:v>44511</c:v>
                </c:pt>
                <c:pt idx="467">
                  <c:v>44512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44529</c:v>
                </c:pt>
                <c:pt idx="478">
                  <c:v>44530</c:v>
                </c:pt>
                <c:pt idx="479">
                  <c:v>44531</c:v>
                </c:pt>
                <c:pt idx="480">
                  <c:v>44532</c:v>
                </c:pt>
                <c:pt idx="481">
                  <c:v>44533</c:v>
                </c:pt>
                <c:pt idx="482">
                  <c:v>44536</c:v>
                </c:pt>
                <c:pt idx="483">
                  <c:v>44537</c:v>
                </c:pt>
                <c:pt idx="484">
                  <c:v>44538</c:v>
                </c:pt>
                <c:pt idx="485">
                  <c:v>44539</c:v>
                </c:pt>
                <c:pt idx="486">
                  <c:v>44540</c:v>
                </c:pt>
                <c:pt idx="487">
                  <c:v>44543</c:v>
                </c:pt>
                <c:pt idx="488">
                  <c:v>44544</c:v>
                </c:pt>
                <c:pt idx="489">
                  <c:v>44545</c:v>
                </c:pt>
                <c:pt idx="490">
                  <c:v>44546</c:v>
                </c:pt>
                <c:pt idx="491">
                  <c:v>44547</c:v>
                </c:pt>
                <c:pt idx="492">
                  <c:v>44550</c:v>
                </c:pt>
                <c:pt idx="493">
                  <c:v>44551</c:v>
                </c:pt>
                <c:pt idx="494">
                  <c:v>44552</c:v>
                </c:pt>
                <c:pt idx="495">
                  <c:v>44553</c:v>
                </c:pt>
                <c:pt idx="496">
                  <c:v>44554</c:v>
                </c:pt>
                <c:pt idx="497">
                  <c:v>44557</c:v>
                </c:pt>
                <c:pt idx="498">
                  <c:v>44558</c:v>
                </c:pt>
                <c:pt idx="499">
                  <c:v>44559</c:v>
                </c:pt>
                <c:pt idx="500">
                  <c:v>44560</c:v>
                </c:pt>
                <c:pt idx="501">
                  <c:v>44561</c:v>
                </c:pt>
              </c:numCache>
            </c:numRef>
          </c:cat>
          <c:val>
            <c:numRef>
              <c:f>LTN!$M$3:$M$988</c:f>
              <c:numCache>
                <c:formatCode>#,##0.0000</c:formatCode>
                <c:ptCount val="986"/>
                <c:pt idx="0">
                  <c:v>6.0190999999999999</c:v>
                </c:pt>
                <c:pt idx="1">
                  <c:v>6.02</c:v>
                </c:pt>
                <c:pt idx="2">
                  <c:v>6.0705999999999998</c:v>
                </c:pt>
                <c:pt idx="3">
                  <c:v>6.0309999999999997</c:v>
                </c:pt>
                <c:pt idx="4">
                  <c:v>5.9729999999999999</c:v>
                </c:pt>
                <c:pt idx="5">
                  <c:v>5.9314999999999998</c:v>
                </c:pt>
                <c:pt idx="6">
                  <c:v>5.9429999999999996</c:v>
                </c:pt>
                <c:pt idx="7">
                  <c:v>6.0038</c:v>
                </c:pt>
                <c:pt idx="8">
                  <c:v>5.9236000000000004</c:v>
                </c:pt>
                <c:pt idx="9">
                  <c:v>5.8437999999999999</c:v>
                </c:pt>
                <c:pt idx="10">
                  <c:v>5.9638999999999998</c:v>
                </c:pt>
                <c:pt idx="11">
                  <c:v>5.9438000000000004</c:v>
                </c:pt>
                <c:pt idx="12">
                  <c:v>5.9450000000000003</c:v>
                </c:pt>
                <c:pt idx="13">
                  <c:v>5.8943000000000003</c:v>
                </c:pt>
                <c:pt idx="14">
                  <c:v>5.8240999999999996</c:v>
                </c:pt>
                <c:pt idx="15">
                  <c:v>5.8541999999999996</c:v>
                </c:pt>
                <c:pt idx="16">
                  <c:v>5.8339999999999996</c:v>
                </c:pt>
                <c:pt idx="17">
                  <c:v>5.7941000000000003</c:v>
                </c:pt>
                <c:pt idx="18">
                  <c:v>5.7732000000000001</c:v>
                </c:pt>
                <c:pt idx="19">
                  <c:v>5.7633000000000001</c:v>
                </c:pt>
                <c:pt idx="20">
                  <c:v>5.7835999999999999</c:v>
                </c:pt>
                <c:pt idx="21">
                  <c:v>5.7850000000000001</c:v>
                </c:pt>
                <c:pt idx="22">
                  <c:v>5.7240000000000002</c:v>
                </c:pt>
                <c:pt idx="23">
                  <c:v>5.7142999999999997</c:v>
                </c:pt>
                <c:pt idx="24">
                  <c:v>5.6738</c:v>
                </c:pt>
                <c:pt idx="25">
                  <c:v>5.7739000000000003</c:v>
                </c:pt>
                <c:pt idx="26">
                  <c:v>5.8150000000000004</c:v>
                </c:pt>
                <c:pt idx="27">
                  <c:v>5.7755000000000001</c:v>
                </c:pt>
                <c:pt idx="28">
                  <c:v>5.6859999999999999</c:v>
                </c:pt>
                <c:pt idx="29">
                  <c:v>5.6372999999999998</c:v>
                </c:pt>
                <c:pt idx="30">
                  <c:v>5.6794000000000002</c:v>
                </c:pt>
                <c:pt idx="31">
                  <c:v>5.54</c:v>
                </c:pt>
                <c:pt idx="32">
                  <c:v>5.55</c:v>
                </c:pt>
                <c:pt idx="33">
                  <c:v>5.56</c:v>
                </c:pt>
                <c:pt idx="34">
                  <c:v>5.4908000000000001</c:v>
                </c:pt>
                <c:pt idx="35">
                  <c:v>5.5138999999999996</c:v>
                </c:pt>
                <c:pt idx="36">
                  <c:v>5.5834000000000001</c:v>
                </c:pt>
                <c:pt idx="37">
                  <c:v>5.7008999999999999</c:v>
                </c:pt>
                <c:pt idx="38">
                  <c:v>5.6</c:v>
                </c:pt>
                <c:pt idx="39">
                  <c:v>5.57</c:v>
                </c:pt>
                <c:pt idx="40">
                  <c:v>5.3139000000000003</c:v>
                </c:pt>
                <c:pt idx="41">
                  <c:v>5.2149999999999999</c:v>
                </c:pt>
                <c:pt idx="42">
                  <c:v>5.1744000000000003</c:v>
                </c:pt>
                <c:pt idx="43">
                  <c:v>5.4061000000000003</c:v>
                </c:pt>
                <c:pt idx="44">
                  <c:v>5.4238999999999997</c:v>
                </c:pt>
                <c:pt idx="45">
                  <c:v>5.7171000000000003</c:v>
                </c:pt>
                <c:pt idx="46">
                  <c:v>5.5793999999999997</c:v>
                </c:pt>
                <c:pt idx="47">
                  <c:v>6.29</c:v>
                </c:pt>
                <c:pt idx="48">
                  <c:v>7.64</c:v>
                </c:pt>
                <c:pt idx="49">
                  <c:v>6.4539999999999997</c:v>
                </c:pt>
                <c:pt idx="50">
                  <c:v>6.2713999999999999</c:v>
                </c:pt>
                <c:pt idx="51">
                  <c:v>5.7916999999999996</c:v>
                </c:pt>
                <c:pt idx="52">
                  <c:v>7.4661</c:v>
                </c:pt>
                <c:pt idx="53">
                  <c:v>7.3878000000000004</c:v>
                </c:pt>
                <c:pt idx="54">
                  <c:v>7.4025999999999996</c:v>
                </c:pt>
                <c:pt idx="55">
                  <c:v>7.8391999999999999</c:v>
                </c:pt>
                <c:pt idx="56">
                  <c:v>7.3563999999999998</c:v>
                </c:pt>
                <c:pt idx="57">
                  <c:v>6.4512</c:v>
                </c:pt>
                <c:pt idx="58">
                  <c:v>6.22</c:v>
                </c:pt>
                <c:pt idx="59">
                  <c:v>6.1765999999999996</c:v>
                </c:pt>
                <c:pt idx="60">
                  <c:v>5.8967000000000001</c:v>
                </c:pt>
                <c:pt idx="61">
                  <c:v>5.86</c:v>
                </c:pt>
                <c:pt idx="62">
                  <c:v>6.06</c:v>
                </c:pt>
                <c:pt idx="63">
                  <c:v>6</c:v>
                </c:pt>
                <c:pt idx="64">
                  <c:v>6.1890999999999998</c:v>
                </c:pt>
                <c:pt idx="65">
                  <c:v>6.1150000000000002</c:v>
                </c:pt>
                <c:pt idx="66">
                  <c:v>5.9894999999999996</c:v>
                </c:pt>
                <c:pt idx="67">
                  <c:v>5.84</c:v>
                </c:pt>
                <c:pt idx="68">
                  <c:v>5.6216999999999997</c:v>
                </c:pt>
                <c:pt idx="69">
                  <c:v>5.5191999999999997</c:v>
                </c:pt>
                <c:pt idx="70">
                  <c:v>5.3699000000000003</c:v>
                </c:pt>
                <c:pt idx="71">
                  <c:v>5.2862999999999998</c:v>
                </c:pt>
                <c:pt idx="72">
                  <c:v>5.1550000000000002</c:v>
                </c:pt>
                <c:pt idx="73">
                  <c:v>5.1574</c:v>
                </c:pt>
                <c:pt idx="74">
                  <c:v>4.9499000000000004</c:v>
                </c:pt>
                <c:pt idx="75">
                  <c:v>4.8029999999999999</c:v>
                </c:pt>
                <c:pt idx="76">
                  <c:v>5.1589999999999998</c:v>
                </c:pt>
                <c:pt idx="77">
                  <c:v>6.2850000000000001</c:v>
                </c:pt>
                <c:pt idx="78">
                  <c:v>6.4169999999999998</c:v>
                </c:pt>
                <c:pt idx="79">
                  <c:v>5.4850000000000003</c:v>
                </c:pt>
                <c:pt idx="80">
                  <c:v>5.4162999999999997</c:v>
                </c:pt>
                <c:pt idx="81">
                  <c:v>5.4272</c:v>
                </c:pt>
                <c:pt idx="82">
                  <c:v>5.5549999999999997</c:v>
                </c:pt>
                <c:pt idx="83">
                  <c:v>5.3654999999999999</c:v>
                </c:pt>
                <c:pt idx="84">
                  <c:v>5.2949999999999999</c:v>
                </c:pt>
                <c:pt idx="85">
                  <c:v>5.2667000000000002</c:v>
                </c:pt>
                <c:pt idx="86">
                  <c:v>5.1238000000000001</c:v>
                </c:pt>
                <c:pt idx="87">
                  <c:v>5.1615000000000002</c:v>
                </c:pt>
                <c:pt idx="88">
                  <c:v>5.4385000000000003</c:v>
                </c:pt>
                <c:pt idx="89">
                  <c:v>5.6261000000000001</c:v>
                </c:pt>
                <c:pt idx="90">
                  <c:v>5.5053000000000001</c:v>
                </c:pt>
                <c:pt idx="91">
                  <c:v>5.4175000000000004</c:v>
                </c:pt>
                <c:pt idx="92">
                  <c:v>5.2690000000000001</c:v>
                </c:pt>
                <c:pt idx="93">
                  <c:v>5.23</c:v>
                </c:pt>
                <c:pt idx="94">
                  <c:v>5.2499000000000002</c:v>
                </c:pt>
                <c:pt idx="95">
                  <c:v>5.1816000000000004</c:v>
                </c:pt>
                <c:pt idx="96">
                  <c:v>5.2546999999999997</c:v>
                </c:pt>
                <c:pt idx="97">
                  <c:v>4.9420000000000002</c:v>
                </c:pt>
                <c:pt idx="98">
                  <c:v>4.9325000000000001</c:v>
                </c:pt>
                <c:pt idx="99">
                  <c:v>4.9058000000000002</c:v>
                </c:pt>
                <c:pt idx="100">
                  <c:v>4.8925000000000001</c:v>
                </c:pt>
                <c:pt idx="101">
                  <c:v>4.8525</c:v>
                </c:pt>
                <c:pt idx="102">
                  <c:v>4.8600000000000003</c:v>
                </c:pt>
                <c:pt idx="103">
                  <c:v>4.7</c:v>
                </c:pt>
                <c:pt idx="104">
                  <c:v>4.6413000000000002</c:v>
                </c:pt>
                <c:pt idx="105">
                  <c:v>4.6749999999999998</c:v>
                </c:pt>
                <c:pt idx="106">
                  <c:v>4.79</c:v>
                </c:pt>
                <c:pt idx="107">
                  <c:v>4.8099999999999996</c:v>
                </c:pt>
                <c:pt idx="108">
                  <c:v>4.8099999999999996</c:v>
                </c:pt>
                <c:pt idx="109">
                  <c:v>4.7133000000000003</c:v>
                </c:pt>
                <c:pt idx="110">
                  <c:v>4.7346000000000004</c:v>
                </c:pt>
                <c:pt idx="111">
                  <c:v>4.7533000000000003</c:v>
                </c:pt>
                <c:pt idx="112">
                  <c:v>4.78</c:v>
                </c:pt>
                <c:pt idx="113">
                  <c:v>4.72</c:v>
                </c:pt>
                <c:pt idx="114">
                  <c:v>4.8459000000000003</c:v>
                </c:pt>
                <c:pt idx="115">
                  <c:v>4.7403000000000004</c:v>
                </c:pt>
                <c:pt idx="116">
                  <c:v>4.7946</c:v>
                </c:pt>
                <c:pt idx="117">
                  <c:v>4.7350000000000003</c:v>
                </c:pt>
                <c:pt idx="118">
                  <c:v>4.8600000000000003</c:v>
                </c:pt>
                <c:pt idx="119">
                  <c:v>4.7050000000000001</c:v>
                </c:pt>
                <c:pt idx="120">
                  <c:v>4.7649999999999997</c:v>
                </c:pt>
                <c:pt idx="121">
                  <c:v>4.6950000000000003</c:v>
                </c:pt>
                <c:pt idx="122">
                  <c:v>4.6414</c:v>
                </c:pt>
                <c:pt idx="123">
                  <c:v>4.5580999999999996</c:v>
                </c:pt>
                <c:pt idx="124">
                  <c:v>4.6089000000000002</c:v>
                </c:pt>
                <c:pt idx="125">
                  <c:v>4.55</c:v>
                </c:pt>
                <c:pt idx="126">
                  <c:v>4.5599999999999996</c:v>
                </c:pt>
                <c:pt idx="127">
                  <c:v>4.6440000000000001</c:v>
                </c:pt>
                <c:pt idx="128">
                  <c:v>4.7450000000000001</c:v>
                </c:pt>
                <c:pt idx="129">
                  <c:v>4.7350000000000003</c:v>
                </c:pt>
                <c:pt idx="130">
                  <c:v>4.6550000000000002</c:v>
                </c:pt>
                <c:pt idx="131">
                  <c:v>4.6849999999999996</c:v>
                </c:pt>
                <c:pt idx="132">
                  <c:v>4.6780999999999997</c:v>
                </c:pt>
                <c:pt idx="133">
                  <c:v>4.7300000000000004</c:v>
                </c:pt>
                <c:pt idx="134">
                  <c:v>4.7</c:v>
                </c:pt>
                <c:pt idx="135">
                  <c:v>4.59</c:v>
                </c:pt>
                <c:pt idx="136">
                  <c:v>4.58</c:v>
                </c:pt>
                <c:pt idx="137">
                  <c:v>4.641</c:v>
                </c:pt>
                <c:pt idx="138">
                  <c:v>4.6749999999999998</c:v>
                </c:pt>
                <c:pt idx="139">
                  <c:v>4.6748000000000003</c:v>
                </c:pt>
                <c:pt idx="140">
                  <c:v>4.4897999999999998</c:v>
                </c:pt>
                <c:pt idx="141">
                  <c:v>4.4145000000000003</c:v>
                </c:pt>
                <c:pt idx="142">
                  <c:v>4.4362000000000004</c:v>
                </c:pt>
                <c:pt idx="143">
                  <c:v>4.4462000000000002</c:v>
                </c:pt>
                <c:pt idx="144">
                  <c:v>4.2885</c:v>
                </c:pt>
                <c:pt idx="145">
                  <c:v>4.2614000000000001</c:v>
                </c:pt>
                <c:pt idx="146">
                  <c:v>4.2705000000000002</c:v>
                </c:pt>
                <c:pt idx="147">
                  <c:v>4.37</c:v>
                </c:pt>
                <c:pt idx="148">
                  <c:v>4.444</c:v>
                </c:pt>
                <c:pt idx="149">
                  <c:v>4.2950999999999997</c:v>
                </c:pt>
                <c:pt idx="150">
                  <c:v>4.415</c:v>
                </c:pt>
                <c:pt idx="151">
                  <c:v>4.4779</c:v>
                </c:pt>
                <c:pt idx="152">
                  <c:v>4.5199999999999996</c:v>
                </c:pt>
                <c:pt idx="153">
                  <c:v>4.66</c:v>
                </c:pt>
                <c:pt idx="154">
                  <c:v>4.7271000000000001</c:v>
                </c:pt>
                <c:pt idx="155">
                  <c:v>4.7228000000000003</c:v>
                </c:pt>
                <c:pt idx="156">
                  <c:v>4.7713999999999999</c:v>
                </c:pt>
                <c:pt idx="157">
                  <c:v>4.5921000000000003</c:v>
                </c:pt>
                <c:pt idx="158">
                  <c:v>4.7359</c:v>
                </c:pt>
                <c:pt idx="159">
                  <c:v>4.7030000000000003</c:v>
                </c:pt>
                <c:pt idx="160">
                  <c:v>4.6913999999999998</c:v>
                </c:pt>
                <c:pt idx="161">
                  <c:v>4.5987</c:v>
                </c:pt>
                <c:pt idx="162">
                  <c:v>4.6634000000000002</c:v>
                </c:pt>
                <c:pt idx="163">
                  <c:v>4.8582000000000001</c:v>
                </c:pt>
                <c:pt idx="164">
                  <c:v>4.8691000000000004</c:v>
                </c:pt>
                <c:pt idx="165">
                  <c:v>4.7405999999999997</c:v>
                </c:pt>
                <c:pt idx="166">
                  <c:v>4.78</c:v>
                </c:pt>
                <c:pt idx="167">
                  <c:v>4.7</c:v>
                </c:pt>
                <c:pt idx="168">
                  <c:v>4.74</c:v>
                </c:pt>
                <c:pt idx="169">
                  <c:v>4.6950000000000003</c:v>
                </c:pt>
                <c:pt idx="170">
                  <c:v>4.6360999999999999</c:v>
                </c:pt>
                <c:pt idx="171">
                  <c:v>4.7835999999999999</c:v>
                </c:pt>
                <c:pt idx="172">
                  <c:v>4.7567000000000004</c:v>
                </c:pt>
                <c:pt idx="173">
                  <c:v>4.8956999999999997</c:v>
                </c:pt>
                <c:pt idx="174">
                  <c:v>4.9379999999999997</c:v>
                </c:pt>
                <c:pt idx="175">
                  <c:v>4.8418999999999999</c:v>
                </c:pt>
                <c:pt idx="176">
                  <c:v>4.9337999999999997</c:v>
                </c:pt>
                <c:pt idx="177">
                  <c:v>5.0312000000000001</c:v>
                </c:pt>
                <c:pt idx="178">
                  <c:v>4.9157999999999999</c:v>
                </c:pt>
                <c:pt idx="179">
                  <c:v>5.165</c:v>
                </c:pt>
                <c:pt idx="180">
                  <c:v>5.2549999999999999</c:v>
                </c:pt>
                <c:pt idx="181">
                  <c:v>5.1481000000000003</c:v>
                </c:pt>
                <c:pt idx="182">
                  <c:v>5.2675999999999998</c:v>
                </c:pt>
                <c:pt idx="183">
                  <c:v>5.0650000000000004</c:v>
                </c:pt>
                <c:pt idx="184">
                  <c:v>5.0499000000000001</c:v>
                </c:pt>
                <c:pt idx="185">
                  <c:v>5.3689</c:v>
                </c:pt>
                <c:pt idx="186">
                  <c:v>5.4726999999999997</c:v>
                </c:pt>
                <c:pt idx="187">
                  <c:v>5.3434999999999997</c:v>
                </c:pt>
                <c:pt idx="188">
                  <c:v>5.4474</c:v>
                </c:pt>
                <c:pt idx="189">
                  <c:v>5.6717000000000004</c:v>
                </c:pt>
                <c:pt idx="190">
                  <c:v>5.4968000000000004</c:v>
                </c:pt>
                <c:pt idx="191">
                  <c:v>5.6646999999999998</c:v>
                </c:pt>
                <c:pt idx="192">
                  <c:v>5.6935000000000002</c:v>
                </c:pt>
                <c:pt idx="193">
                  <c:v>5.5585000000000004</c:v>
                </c:pt>
                <c:pt idx="194">
                  <c:v>5.5640999999999998</c:v>
                </c:pt>
                <c:pt idx="195">
                  <c:v>5.4390999999999998</c:v>
                </c:pt>
                <c:pt idx="196">
                  <c:v>5.4116</c:v>
                </c:pt>
                <c:pt idx="197">
                  <c:v>5.5913000000000004</c:v>
                </c:pt>
                <c:pt idx="198">
                  <c:v>5.6759000000000004</c:v>
                </c:pt>
                <c:pt idx="199">
                  <c:v>5.55</c:v>
                </c:pt>
                <c:pt idx="200">
                  <c:v>5.4077999999999999</c:v>
                </c:pt>
                <c:pt idx="201">
                  <c:v>5.45</c:v>
                </c:pt>
                <c:pt idx="202">
                  <c:v>5.5141</c:v>
                </c:pt>
                <c:pt idx="203">
                  <c:v>5.7545999999999999</c:v>
                </c:pt>
                <c:pt idx="204">
                  <c:v>5.7232000000000003</c:v>
                </c:pt>
                <c:pt idx="205">
                  <c:v>5.7731000000000003</c:v>
                </c:pt>
                <c:pt idx="206">
                  <c:v>5.8783000000000003</c:v>
                </c:pt>
                <c:pt idx="207">
                  <c:v>5.8281000000000001</c:v>
                </c:pt>
                <c:pt idx="208">
                  <c:v>5.9092000000000002</c:v>
                </c:pt>
                <c:pt idx="209">
                  <c:v>6.085</c:v>
                </c:pt>
                <c:pt idx="210">
                  <c:v>5.9303999999999997</c:v>
                </c:pt>
                <c:pt idx="211">
                  <c:v>5.8883000000000001</c:v>
                </c:pt>
                <c:pt idx="212">
                  <c:v>5.7572000000000001</c:v>
                </c:pt>
                <c:pt idx="213">
                  <c:v>5.6468999999999996</c:v>
                </c:pt>
                <c:pt idx="214">
                  <c:v>5.6890000000000001</c:v>
                </c:pt>
                <c:pt idx="215">
                  <c:v>5.83</c:v>
                </c:pt>
                <c:pt idx="216">
                  <c:v>5.8840000000000003</c:v>
                </c:pt>
                <c:pt idx="217">
                  <c:v>5.8352000000000004</c:v>
                </c:pt>
                <c:pt idx="218">
                  <c:v>5.7850000000000001</c:v>
                </c:pt>
                <c:pt idx="219">
                  <c:v>5.7563000000000004</c:v>
                </c:pt>
                <c:pt idx="220">
                  <c:v>5.8653000000000004</c:v>
                </c:pt>
                <c:pt idx="221">
                  <c:v>5.8949999999999996</c:v>
                </c:pt>
                <c:pt idx="222">
                  <c:v>6.0449999999999999</c:v>
                </c:pt>
                <c:pt idx="223">
                  <c:v>6.1749999999999998</c:v>
                </c:pt>
                <c:pt idx="224">
                  <c:v>6.1550000000000002</c:v>
                </c:pt>
                <c:pt idx="225">
                  <c:v>6.0674000000000001</c:v>
                </c:pt>
                <c:pt idx="226">
                  <c:v>5.9318</c:v>
                </c:pt>
                <c:pt idx="227">
                  <c:v>5.8250000000000002</c:v>
                </c:pt>
                <c:pt idx="228">
                  <c:v>5.8803999999999998</c:v>
                </c:pt>
                <c:pt idx="229">
                  <c:v>5.6959999999999997</c:v>
                </c:pt>
                <c:pt idx="230">
                  <c:v>5.5149999999999997</c:v>
                </c:pt>
                <c:pt idx="231">
                  <c:v>5.2850000000000001</c:v>
                </c:pt>
                <c:pt idx="232">
                  <c:v>5.2945000000000002</c:v>
                </c:pt>
                <c:pt idx="233">
                  <c:v>5.2603</c:v>
                </c:pt>
                <c:pt idx="234">
                  <c:v>5.2389000000000001</c:v>
                </c:pt>
                <c:pt idx="235">
                  <c:v>5.2748999999999997</c:v>
                </c:pt>
                <c:pt idx="236">
                  <c:v>5.26</c:v>
                </c:pt>
                <c:pt idx="237">
                  <c:v>5.12</c:v>
                </c:pt>
                <c:pt idx="238">
                  <c:v>5.1567999999999996</c:v>
                </c:pt>
                <c:pt idx="239">
                  <c:v>5.0698999999999996</c:v>
                </c:pt>
                <c:pt idx="240">
                  <c:v>5.1642000000000001</c:v>
                </c:pt>
                <c:pt idx="241">
                  <c:v>5.2001999999999997</c:v>
                </c:pt>
                <c:pt idx="242">
                  <c:v>5.2149000000000001</c:v>
                </c:pt>
                <c:pt idx="243">
                  <c:v>5.2171000000000003</c:v>
                </c:pt>
                <c:pt idx="244">
                  <c:v>5.0933000000000002</c:v>
                </c:pt>
                <c:pt idx="245">
                  <c:v>4.9951999999999996</c:v>
                </c:pt>
                <c:pt idx="246">
                  <c:v>4.9951999999999996</c:v>
                </c:pt>
                <c:pt idx="247">
                  <c:v>5.1037999999999997</c:v>
                </c:pt>
                <c:pt idx="248">
                  <c:v>5.0023999999999997</c:v>
                </c:pt>
                <c:pt idx="249">
                  <c:v>4.9273999999999996</c:v>
                </c:pt>
                <c:pt idx="250">
                  <c:v>4.9273999999999996</c:v>
                </c:pt>
                <c:pt idx="251">
                  <c:v>4.9480000000000004</c:v>
                </c:pt>
                <c:pt idx="252">
                  <c:v>5.0603999999999996</c:v>
                </c:pt>
                <c:pt idx="253">
                  <c:v>5.17</c:v>
                </c:pt>
                <c:pt idx="254">
                  <c:v>5.3951000000000002</c:v>
                </c:pt>
                <c:pt idx="255">
                  <c:v>5.4555999999999996</c:v>
                </c:pt>
                <c:pt idx="256">
                  <c:v>5.6978999999999997</c:v>
                </c:pt>
                <c:pt idx="257">
                  <c:v>5.6043000000000003</c:v>
                </c:pt>
                <c:pt idx="258">
                  <c:v>5.8360000000000003</c:v>
                </c:pt>
                <c:pt idx="259">
                  <c:v>5.7542999999999997</c:v>
                </c:pt>
                <c:pt idx="260">
                  <c:v>5.82</c:v>
                </c:pt>
                <c:pt idx="261">
                  <c:v>5.7641999999999998</c:v>
                </c:pt>
                <c:pt idx="262">
                  <c:v>5.7721</c:v>
                </c:pt>
                <c:pt idx="263">
                  <c:v>5.7484000000000002</c:v>
                </c:pt>
                <c:pt idx="264">
                  <c:v>5.9118000000000004</c:v>
                </c:pt>
                <c:pt idx="265">
                  <c:v>6.0007999999999999</c:v>
                </c:pt>
                <c:pt idx="266">
                  <c:v>6.0007999999999999</c:v>
                </c:pt>
                <c:pt idx="267">
                  <c:v>5.8644999999999996</c:v>
                </c:pt>
                <c:pt idx="268">
                  <c:v>5.8513999999999999</c:v>
                </c:pt>
                <c:pt idx="269">
                  <c:v>5.72</c:v>
                </c:pt>
                <c:pt idx="270">
                  <c:v>5.6111000000000004</c:v>
                </c:pt>
                <c:pt idx="271">
                  <c:v>5.6538000000000004</c:v>
                </c:pt>
                <c:pt idx="272">
                  <c:v>5.5686999999999998</c:v>
                </c:pt>
                <c:pt idx="273">
                  <c:v>5.5396999999999998</c:v>
                </c:pt>
                <c:pt idx="274">
                  <c:v>5.6515000000000004</c:v>
                </c:pt>
                <c:pt idx="275">
                  <c:v>5.7519</c:v>
                </c:pt>
                <c:pt idx="276">
                  <c:v>5.7225000000000001</c:v>
                </c:pt>
                <c:pt idx="277">
                  <c:v>5.7950999999999997</c:v>
                </c:pt>
                <c:pt idx="278">
                  <c:v>5.6879999999999997</c:v>
                </c:pt>
                <c:pt idx="279">
                  <c:v>5.7034000000000002</c:v>
                </c:pt>
                <c:pt idx="280">
                  <c:v>5.7953999999999999</c:v>
                </c:pt>
                <c:pt idx="281">
                  <c:v>5.9149000000000003</c:v>
                </c:pt>
                <c:pt idx="282">
                  <c:v>5.9077999999999999</c:v>
                </c:pt>
                <c:pt idx="283">
                  <c:v>6.0067000000000004</c:v>
                </c:pt>
                <c:pt idx="284">
                  <c:v>6.2016</c:v>
                </c:pt>
                <c:pt idx="285">
                  <c:v>6.0716999999999999</c:v>
                </c:pt>
                <c:pt idx="286">
                  <c:v>6.2336999999999998</c:v>
                </c:pt>
                <c:pt idx="287">
                  <c:v>6.3733000000000004</c:v>
                </c:pt>
                <c:pt idx="288">
                  <c:v>6.524</c:v>
                </c:pt>
                <c:pt idx="289">
                  <c:v>6.6551999999999998</c:v>
                </c:pt>
                <c:pt idx="290">
                  <c:v>6.7512999999999996</c:v>
                </c:pt>
                <c:pt idx="291">
                  <c:v>6.9081999999999999</c:v>
                </c:pt>
                <c:pt idx="292">
                  <c:v>6.51</c:v>
                </c:pt>
                <c:pt idx="293">
                  <c:v>6.33</c:v>
                </c:pt>
                <c:pt idx="294">
                  <c:v>6.66</c:v>
                </c:pt>
                <c:pt idx="295">
                  <c:v>6.7563000000000004</c:v>
                </c:pt>
                <c:pt idx="296">
                  <c:v>6.806</c:v>
                </c:pt>
                <c:pt idx="297">
                  <c:v>6.8169000000000004</c:v>
                </c:pt>
                <c:pt idx="298">
                  <c:v>6.9252000000000002</c:v>
                </c:pt>
                <c:pt idx="299">
                  <c:v>6.9766000000000004</c:v>
                </c:pt>
                <c:pt idx="300">
                  <c:v>6.8930999999999996</c:v>
                </c:pt>
                <c:pt idx="301">
                  <c:v>6.9090999999999996</c:v>
                </c:pt>
                <c:pt idx="302">
                  <c:v>6.9734999999999996</c:v>
                </c:pt>
                <c:pt idx="303">
                  <c:v>7.0534999999999997</c:v>
                </c:pt>
                <c:pt idx="304">
                  <c:v>7.1708999999999996</c:v>
                </c:pt>
                <c:pt idx="305">
                  <c:v>7.3360000000000003</c:v>
                </c:pt>
                <c:pt idx="306">
                  <c:v>7.48</c:v>
                </c:pt>
                <c:pt idx="307">
                  <c:v>7.4</c:v>
                </c:pt>
                <c:pt idx="308">
                  <c:v>7.4249999999999998</c:v>
                </c:pt>
                <c:pt idx="309">
                  <c:v>7.56</c:v>
                </c:pt>
                <c:pt idx="310">
                  <c:v>7.34</c:v>
                </c:pt>
                <c:pt idx="311">
                  <c:v>7.2938000000000001</c:v>
                </c:pt>
                <c:pt idx="312">
                  <c:v>7.4035000000000002</c:v>
                </c:pt>
                <c:pt idx="313">
                  <c:v>7.3894000000000002</c:v>
                </c:pt>
                <c:pt idx="314">
                  <c:v>7.4730999999999996</c:v>
                </c:pt>
                <c:pt idx="315">
                  <c:v>7.585</c:v>
                </c:pt>
                <c:pt idx="316">
                  <c:v>7.3310000000000004</c:v>
                </c:pt>
                <c:pt idx="317">
                  <c:v>7.47</c:v>
                </c:pt>
                <c:pt idx="318">
                  <c:v>7.47</c:v>
                </c:pt>
                <c:pt idx="319">
                  <c:v>7.6227999999999998</c:v>
                </c:pt>
                <c:pt idx="320">
                  <c:v>7.4823000000000004</c:v>
                </c:pt>
                <c:pt idx="321">
                  <c:v>7.3596000000000004</c:v>
                </c:pt>
                <c:pt idx="322">
                  <c:v>7.1763000000000003</c:v>
                </c:pt>
                <c:pt idx="323">
                  <c:v>7.1151999999999997</c:v>
                </c:pt>
                <c:pt idx="324">
                  <c:v>7.2579000000000002</c:v>
                </c:pt>
                <c:pt idx="325">
                  <c:v>7.0660999999999996</c:v>
                </c:pt>
                <c:pt idx="326">
                  <c:v>7.0049999999999999</c:v>
                </c:pt>
                <c:pt idx="327">
                  <c:v>6.9950000000000001</c:v>
                </c:pt>
                <c:pt idx="328">
                  <c:v>7.069</c:v>
                </c:pt>
                <c:pt idx="329">
                  <c:v>7.0186999999999999</c:v>
                </c:pt>
                <c:pt idx="330">
                  <c:v>7.0162000000000004</c:v>
                </c:pt>
                <c:pt idx="331">
                  <c:v>7.1109</c:v>
                </c:pt>
                <c:pt idx="332">
                  <c:v>7.2522000000000002</c:v>
                </c:pt>
                <c:pt idx="333">
                  <c:v>7.4</c:v>
                </c:pt>
                <c:pt idx="334">
                  <c:v>7.34</c:v>
                </c:pt>
                <c:pt idx="335">
                  <c:v>7.4002999999999997</c:v>
                </c:pt>
                <c:pt idx="336">
                  <c:v>7.4705000000000004</c:v>
                </c:pt>
                <c:pt idx="337">
                  <c:v>7.4958999999999998</c:v>
                </c:pt>
                <c:pt idx="338">
                  <c:v>7.37</c:v>
                </c:pt>
                <c:pt idx="339">
                  <c:v>7.6</c:v>
                </c:pt>
                <c:pt idx="340">
                  <c:v>7.5549999999999997</c:v>
                </c:pt>
                <c:pt idx="341">
                  <c:v>7.625</c:v>
                </c:pt>
                <c:pt idx="342">
                  <c:v>7.57</c:v>
                </c:pt>
                <c:pt idx="343">
                  <c:v>7.6550000000000002</c:v>
                </c:pt>
                <c:pt idx="344">
                  <c:v>7.7012</c:v>
                </c:pt>
                <c:pt idx="345">
                  <c:v>7.6007999999999996</c:v>
                </c:pt>
                <c:pt idx="346">
                  <c:v>7.5808999999999997</c:v>
                </c:pt>
                <c:pt idx="347">
                  <c:v>7.6349</c:v>
                </c:pt>
                <c:pt idx="348">
                  <c:v>7.54</c:v>
                </c:pt>
                <c:pt idx="349">
                  <c:v>7.46</c:v>
                </c:pt>
                <c:pt idx="350">
                  <c:v>7.35</c:v>
                </c:pt>
                <c:pt idx="351">
                  <c:v>7.3009000000000004</c:v>
                </c:pt>
                <c:pt idx="352">
                  <c:v>7.4062000000000001</c:v>
                </c:pt>
                <c:pt idx="353">
                  <c:v>7.4778000000000002</c:v>
                </c:pt>
                <c:pt idx="354">
                  <c:v>7.4130000000000003</c:v>
                </c:pt>
                <c:pt idx="355">
                  <c:v>7.3139000000000003</c:v>
                </c:pt>
                <c:pt idx="356">
                  <c:v>7.4092000000000002</c:v>
                </c:pt>
                <c:pt idx="357">
                  <c:v>7.3949999999999996</c:v>
                </c:pt>
                <c:pt idx="358">
                  <c:v>7.4631999999999996</c:v>
                </c:pt>
                <c:pt idx="359">
                  <c:v>7.5648999999999997</c:v>
                </c:pt>
                <c:pt idx="360">
                  <c:v>7.65</c:v>
                </c:pt>
                <c:pt idx="361">
                  <c:v>7.6432000000000002</c:v>
                </c:pt>
                <c:pt idx="362">
                  <c:v>7.6375000000000002</c:v>
                </c:pt>
                <c:pt idx="363">
                  <c:v>7.6692</c:v>
                </c:pt>
                <c:pt idx="364">
                  <c:v>7.7762000000000002</c:v>
                </c:pt>
                <c:pt idx="365">
                  <c:v>7.9100999999999999</c:v>
                </c:pt>
                <c:pt idx="366">
                  <c:v>7.7672999999999996</c:v>
                </c:pt>
                <c:pt idx="367">
                  <c:v>7.89</c:v>
                </c:pt>
                <c:pt idx="368">
                  <c:v>7.8986999999999998</c:v>
                </c:pt>
                <c:pt idx="369">
                  <c:v>7.8185000000000002</c:v>
                </c:pt>
                <c:pt idx="370">
                  <c:v>7.7850999999999999</c:v>
                </c:pt>
                <c:pt idx="371">
                  <c:v>7.6009000000000002</c:v>
                </c:pt>
                <c:pt idx="372">
                  <c:v>7.5617000000000001</c:v>
                </c:pt>
                <c:pt idx="373">
                  <c:v>7.6816000000000004</c:v>
                </c:pt>
                <c:pt idx="374">
                  <c:v>7.7632000000000003</c:v>
                </c:pt>
                <c:pt idx="375">
                  <c:v>7.7167000000000003</c:v>
                </c:pt>
                <c:pt idx="376">
                  <c:v>7.8118999999999996</c:v>
                </c:pt>
                <c:pt idx="377">
                  <c:v>7.9219999999999997</c:v>
                </c:pt>
                <c:pt idx="378">
                  <c:v>7.8472999999999997</c:v>
                </c:pt>
                <c:pt idx="379">
                  <c:v>7.9161000000000001</c:v>
                </c:pt>
                <c:pt idx="380">
                  <c:v>7.9161000000000001</c:v>
                </c:pt>
                <c:pt idx="381">
                  <c:v>7.9763000000000002</c:v>
                </c:pt>
                <c:pt idx="382">
                  <c:v>8.06</c:v>
                </c:pt>
                <c:pt idx="383">
                  <c:v>7.9185999999999996</c:v>
                </c:pt>
                <c:pt idx="384">
                  <c:v>7.94</c:v>
                </c:pt>
                <c:pt idx="385">
                  <c:v>7.8650000000000002</c:v>
                </c:pt>
                <c:pt idx="386">
                  <c:v>7.8212000000000002</c:v>
                </c:pt>
                <c:pt idx="387">
                  <c:v>7.7373000000000003</c:v>
                </c:pt>
                <c:pt idx="388">
                  <c:v>7.74</c:v>
                </c:pt>
                <c:pt idx="389">
                  <c:v>7.7691999999999997</c:v>
                </c:pt>
                <c:pt idx="390">
                  <c:v>8</c:v>
                </c:pt>
                <c:pt idx="391">
                  <c:v>8.1</c:v>
                </c:pt>
                <c:pt idx="392">
                  <c:v>8.1670999999999996</c:v>
                </c:pt>
                <c:pt idx="393">
                  <c:v>8.2062000000000008</c:v>
                </c:pt>
                <c:pt idx="394">
                  <c:v>8.0970999999999993</c:v>
                </c:pt>
                <c:pt idx="395">
                  <c:v>8.3650000000000002</c:v>
                </c:pt>
                <c:pt idx="396">
                  <c:v>8.4049999999999994</c:v>
                </c:pt>
                <c:pt idx="397">
                  <c:v>8.4679000000000002</c:v>
                </c:pt>
                <c:pt idx="398">
                  <c:v>8.4527000000000001</c:v>
                </c:pt>
                <c:pt idx="399">
                  <c:v>8.7550000000000008</c:v>
                </c:pt>
                <c:pt idx="400">
                  <c:v>8.7141000000000002</c:v>
                </c:pt>
                <c:pt idx="401">
                  <c:v>8.7805</c:v>
                </c:pt>
                <c:pt idx="402">
                  <c:v>8.6445000000000007</c:v>
                </c:pt>
                <c:pt idx="403">
                  <c:v>8.6692</c:v>
                </c:pt>
                <c:pt idx="404">
                  <c:v>8.8045000000000009</c:v>
                </c:pt>
                <c:pt idx="405">
                  <c:v>8.92</c:v>
                </c:pt>
                <c:pt idx="406">
                  <c:v>8.9659999999999993</c:v>
                </c:pt>
                <c:pt idx="407">
                  <c:v>8.9700000000000006</c:v>
                </c:pt>
                <c:pt idx="408">
                  <c:v>9.1509999999999998</c:v>
                </c:pt>
                <c:pt idx="409">
                  <c:v>9.1244999999999994</c:v>
                </c:pt>
                <c:pt idx="410">
                  <c:v>8.9797999999999991</c:v>
                </c:pt>
                <c:pt idx="411">
                  <c:v>9.1064000000000007</c:v>
                </c:pt>
                <c:pt idx="412">
                  <c:v>9.0106999999999999</c:v>
                </c:pt>
                <c:pt idx="413">
                  <c:v>8.9838000000000005</c:v>
                </c:pt>
                <c:pt idx="414">
                  <c:v>8.9992000000000001</c:v>
                </c:pt>
                <c:pt idx="415">
                  <c:v>8.9420999999999999</c:v>
                </c:pt>
                <c:pt idx="416">
                  <c:v>8.9145000000000003</c:v>
                </c:pt>
                <c:pt idx="417">
                  <c:v>9.0350000000000001</c:v>
                </c:pt>
                <c:pt idx="418">
                  <c:v>9.0850000000000009</c:v>
                </c:pt>
                <c:pt idx="419">
                  <c:v>9.2461000000000002</c:v>
                </c:pt>
                <c:pt idx="420">
                  <c:v>9.2586999999999993</c:v>
                </c:pt>
                <c:pt idx="421">
                  <c:v>9.2136999999999993</c:v>
                </c:pt>
                <c:pt idx="422">
                  <c:v>9.3966999999999992</c:v>
                </c:pt>
                <c:pt idx="423">
                  <c:v>9.7761999999999993</c:v>
                </c:pt>
                <c:pt idx="424">
                  <c:v>9.6867999999999999</c:v>
                </c:pt>
                <c:pt idx="425">
                  <c:v>9.6675000000000004</c:v>
                </c:pt>
                <c:pt idx="426">
                  <c:v>9.4450000000000003</c:v>
                </c:pt>
                <c:pt idx="427">
                  <c:v>9.5195000000000007</c:v>
                </c:pt>
                <c:pt idx="428">
                  <c:v>9.5694999999999997</c:v>
                </c:pt>
                <c:pt idx="429">
                  <c:v>9.6407000000000007</c:v>
                </c:pt>
                <c:pt idx="430">
                  <c:v>9.5749999999999993</c:v>
                </c:pt>
                <c:pt idx="431">
                  <c:v>9.3689999999999998</c:v>
                </c:pt>
                <c:pt idx="432">
                  <c:v>9.3460999999999999</c:v>
                </c:pt>
                <c:pt idx="433">
                  <c:v>9.4594000000000005</c:v>
                </c:pt>
                <c:pt idx="434">
                  <c:v>9.5160999999999998</c:v>
                </c:pt>
                <c:pt idx="435">
                  <c:v>9.5904000000000007</c:v>
                </c:pt>
                <c:pt idx="436">
                  <c:v>9.6999999999999993</c:v>
                </c:pt>
                <c:pt idx="437">
                  <c:v>9.6357999999999997</c:v>
                </c:pt>
                <c:pt idx="438">
                  <c:v>9.7205999999999992</c:v>
                </c:pt>
                <c:pt idx="439">
                  <c:v>9.6222999999999992</c:v>
                </c:pt>
                <c:pt idx="440">
                  <c:v>9.69</c:v>
                </c:pt>
                <c:pt idx="441">
                  <c:v>9.7304999999999993</c:v>
                </c:pt>
                <c:pt idx="442">
                  <c:v>9.5393000000000008</c:v>
                </c:pt>
                <c:pt idx="443">
                  <c:v>9.6999999999999993</c:v>
                </c:pt>
                <c:pt idx="444">
                  <c:v>9.4984000000000002</c:v>
                </c:pt>
                <c:pt idx="445">
                  <c:v>9.5513999999999992</c:v>
                </c:pt>
                <c:pt idx="446">
                  <c:v>9.5302000000000007</c:v>
                </c:pt>
                <c:pt idx="447">
                  <c:v>9.6300000000000008</c:v>
                </c:pt>
                <c:pt idx="448">
                  <c:v>9.7490000000000006</c:v>
                </c:pt>
                <c:pt idx="449">
                  <c:v>9.8413000000000004</c:v>
                </c:pt>
                <c:pt idx="450">
                  <c:v>10.379</c:v>
                </c:pt>
                <c:pt idx="451">
                  <c:v>10.414400000000001</c:v>
                </c:pt>
                <c:pt idx="452">
                  <c:v>10.966699999999999</c:v>
                </c:pt>
                <c:pt idx="453">
                  <c:v>11.2563</c:v>
                </c:pt>
                <c:pt idx="454">
                  <c:v>11.5342</c:v>
                </c:pt>
                <c:pt idx="455">
                  <c:v>11.911199999999999</c:v>
                </c:pt>
                <c:pt idx="456">
                  <c:v>11.8369</c:v>
                </c:pt>
                <c:pt idx="457">
                  <c:v>12.6479</c:v>
                </c:pt>
                <c:pt idx="458">
                  <c:v>12.3454</c:v>
                </c:pt>
                <c:pt idx="459">
                  <c:v>12.523</c:v>
                </c:pt>
                <c:pt idx="460">
                  <c:v>12.265000000000001</c:v>
                </c:pt>
                <c:pt idx="461">
                  <c:v>12.2858</c:v>
                </c:pt>
                <c:pt idx="462">
                  <c:v>12.2509</c:v>
                </c:pt>
                <c:pt idx="463">
                  <c:v>12.3741</c:v>
                </c:pt>
                <c:pt idx="464">
                  <c:v>12.2583</c:v>
                </c:pt>
                <c:pt idx="465">
                  <c:v>12.314399999999999</c:v>
                </c:pt>
                <c:pt idx="466">
                  <c:v>12.105</c:v>
                </c:pt>
                <c:pt idx="467">
                  <c:v>12.1038</c:v>
                </c:pt>
                <c:pt idx="468">
                  <c:v>12.135</c:v>
                </c:pt>
                <c:pt idx="469">
                  <c:v>12.2364</c:v>
                </c:pt>
                <c:pt idx="470">
                  <c:v>12.37</c:v>
                </c:pt>
                <c:pt idx="471">
                  <c:v>12.220499999999999</c:v>
                </c:pt>
                <c:pt idx="472">
                  <c:v>12.4994</c:v>
                </c:pt>
                <c:pt idx="473">
                  <c:v>12.37</c:v>
                </c:pt>
                <c:pt idx="474">
                  <c:v>12.244199999999999</c:v>
                </c:pt>
                <c:pt idx="475">
                  <c:v>12.231299999999999</c:v>
                </c:pt>
                <c:pt idx="476">
                  <c:v>12.041600000000001</c:v>
                </c:pt>
                <c:pt idx="477">
                  <c:v>12.03</c:v>
                </c:pt>
                <c:pt idx="478">
                  <c:v>11.976599999999999</c:v>
                </c:pt>
                <c:pt idx="479">
                  <c:v>11.9367</c:v>
                </c:pt>
                <c:pt idx="480">
                  <c:v>11.7</c:v>
                </c:pt>
                <c:pt idx="481">
                  <c:v>11.3758</c:v>
                </c:pt>
                <c:pt idx="482">
                  <c:v>11.4099</c:v>
                </c:pt>
                <c:pt idx="483">
                  <c:v>11.4716</c:v>
                </c:pt>
                <c:pt idx="484">
                  <c:v>11.333600000000001</c:v>
                </c:pt>
                <c:pt idx="485">
                  <c:v>11.535</c:v>
                </c:pt>
                <c:pt idx="486">
                  <c:v>11.3139</c:v>
                </c:pt>
                <c:pt idx="487">
                  <c:v>11.393599999999999</c:v>
                </c:pt>
                <c:pt idx="488">
                  <c:v>11.3467</c:v>
                </c:pt>
                <c:pt idx="489">
                  <c:v>11.4384</c:v>
                </c:pt>
                <c:pt idx="490">
                  <c:v>11.583600000000001</c:v>
                </c:pt>
                <c:pt idx="491">
                  <c:v>11.6874</c:v>
                </c:pt>
                <c:pt idx="492">
                  <c:v>11.4091</c:v>
                </c:pt>
                <c:pt idx="493">
                  <c:v>11.259399999999999</c:v>
                </c:pt>
                <c:pt idx="494">
                  <c:v>11.2582</c:v>
                </c:pt>
                <c:pt idx="495">
                  <c:v>11.475899999999999</c:v>
                </c:pt>
                <c:pt idx="496">
                  <c:v>11.475899999999999</c:v>
                </c:pt>
                <c:pt idx="497">
                  <c:v>11.52</c:v>
                </c:pt>
                <c:pt idx="498">
                  <c:v>11.533300000000001</c:v>
                </c:pt>
                <c:pt idx="499">
                  <c:v>11.666600000000001</c:v>
                </c:pt>
                <c:pt idx="500">
                  <c:v>11.59</c:v>
                </c:pt>
                <c:pt idx="501">
                  <c:v>11.59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0-408D-8404-07586C02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03368"/>
        <c:axId val="1306700416"/>
        <c:extLst>
          <c:ext xmlns:c15="http://schemas.microsoft.com/office/drawing/2012/chart" uri="{02D57815-91ED-43cb-92C2-25804820EDAC}">
            <c15:filteredLineSeries>
              <c15:ser>
                <c:idx val="6"/>
                <c:order val="3"/>
                <c:tx>
                  <c:strRef>
                    <c:extLst>
                      <c:ext uri="{02D57815-91ED-43cb-92C2-25804820EDAC}">
                        <c15:formulaRef>
                          <c15:sqref>LTN!$R$2</c15:sqref>
                        </c15:formulaRef>
                      </c:ext>
                    </c:extLst>
                    <c:strCache>
                      <c:ptCount val="1"/>
                      <c:pt idx="0">
                        <c:v>Tx CDI</c:v>
                      </c:pt>
                    </c:strCache>
                  </c:strRef>
                </c:tx>
                <c:spPr>
                  <a:ln w="28575" cap="rnd">
                    <a:solidFill>
                      <a:schemeClr val="bg2">
                        <a:lumMod val="25000"/>
                      </a:schemeClr>
                    </a:solidFill>
                    <a:prstDash val="sysDot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LTN!$B$3:$B$988</c15:sqref>
                        </c15:formulaRef>
                      </c:ext>
                    </c:extLst>
                    <c:numCache>
                      <c:formatCode>m/d/yyyy</c:formatCode>
                      <c:ptCount val="986"/>
                      <c:pt idx="0">
                        <c:v>43832</c:v>
                      </c:pt>
                      <c:pt idx="1">
                        <c:v>43833</c:v>
                      </c:pt>
                      <c:pt idx="2">
                        <c:v>43836</c:v>
                      </c:pt>
                      <c:pt idx="3">
                        <c:v>43837</c:v>
                      </c:pt>
                      <c:pt idx="4">
                        <c:v>43838</c:v>
                      </c:pt>
                      <c:pt idx="5">
                        <c:v>43839</c:v>
                      </c:pt>
                      <c:pt idx="6">
                        <c:v>43840</c:v>
                      </c:pt>
                      <c:pt idx="7">
                        <c:v>43843</c:v>
                      </c:pt>
                      <c:pt idx="8">
                        <c:v>43844</c:v>
                      </c:pt>
                      <c:pt idx="9">
                        <c:v>43845</c:v>
                      </c:pt>
                      <c:pt idx="10">
                        <c:v>43846</c:v>
                      </c:pt>
                      <c:pt idx="11">
                        <c:v>43847</c:v>
                      </c:pt>
                      <c:pt idx="12">
                        <c:v>43850</c:v>
                      </c:pt>
                      <c:pt idx="13">
                        <c:v>43851</c:v>
                      </c:pt>
                      <c:pt idx="14">
                        <c:v>43852</c:v>
                      </c:pt>
                      <c:pt idx="15">
                        <c:v>43853</c:v>
                      </c:pt>
                      <c:pt idx="16">
                        <c:v>43854</c:v>
                      </c:pt>
                      <c:pt idx="17">
                        <c:v>43857</c:v>
                      </c:pt>
                      <c:pt idx="18">
                        <c:v>43858</c:v>
                      </c:pt>
                      <c:pt idx="19">
                        <c:v>43859</c:v>
                      </c:pt>
                      <c:pt idx="20">
                        <c:v>43860</c:v>
                      </c:pt>
                      <c:pt idx="21">
                        <c:v>43861</c:v>
                      </c:pt>
                      <c:pt idx="22">
                        <c:v>43864</c:v>
                      </c:pt>
                      <c:pt idx="23">
                        <c:v>43865</c:v>
                      </c:pt>
                      <c:pt idx="24">
                        <c:v>43866</c:v>
                      </c:pt>
                      <c:pt idx="25">
                        <c:v>43867</c:v>
                      </c:pt>
                      <c:pt idx="26">
                        <c:v>43868</c:v>
                      </c:pt>
                      <c:pt idx="27">
                        <c:v>43871</c:v>
                      </c:pt>
                      <c:pt idx="28">
                        <c:v>43872</c:v>
                      </c:pt>
                      <c:pt idx="29">
                        <c:v>43873</c:v>
                      </c:pt>
                      <c:pt idx="30">
                        <c:v>43874</c:v>
                      </c:pt>
                      <c:pt idx="31">
                        <c:v>43875</c:v>
                      </c:pt>
                      <c:pt idx="32">
                        <c:v>43878</c:v>
                      </c:pt>
                      <c:pt idx="33">
                        <c:v>43879</c:v>
                      </c:pt>
                      <c:pt idx="34">
                        <c:v>43880</c:v>
                      </c:pt>
                      <c:pt idx="35">
                        <c:v>43881</c:v>
                      </c:pt>
                      <c:pt idx="36">
                        <c:v>43882</c:v>
                      </c:pt>
                      <c:pt idx="37">
                        <c:v>43887</c:v>
                      </c:pt>
                      <c:pt idx="38">
                        <c:v>43888</c:v>
                      </c:pt>
                      <c:pt idx="39">
                        <c:v>43889</c:v>
                      </c:pt>
                      <c:pt idx="40">
                        <c:v>43892</c:v>
                      </c:pt>
                      <c:pt idx="41">
                        <c:v>43893</c:v>
                      </c:pt>
                      <c:pt idx="42">
                        <c:v>43894</c:v>
                      </c:pt>
                      <c:pt idx="43">
                        <c:v>43895</c:v>
                      </c:pt>
                      <c:pt idx="44">
                        <c:v>43896</c:v>
                      </c:pt>
                      <c:pt idx="45">
                        <c:v>43899</c:v>
                      </c:pt>
                      <c:pt idx="46">
                        <c:v>43900</c:v>
                      </c:pt>
                      <c:pt idx="47">
                        <c:v>43901</c:v>
                      </c:pt>
                      <c:pt idx="48">
                        <c:v>43902</c:v>
                      </c:pt>
                      <c:pt idx="49">
                        <c:v>43903</c:v>
                      </c:pt>
                      <c:pt idx="50">
                        <c:v>43906</c:v>
                      </c:pt>
                      <c:pt idx="51">
                        <c:v>43907</c:v>
                      </c:pt>
                      <c:pt idx="52">
                        <c:v>43908</c:v>
                      </c:pt>
                      <c:pt idx="53">
                        <c:v>43909</c:v>
                      </c:pt>
                      <c:pt idx="54">
                        <c:v>43910</c:v>
                      </c:pt>
                      <c:pt idx="55">
                        <c:v>43913</c:v>
                      </c:pt>
                      <c:pt idx="56">
                        <c:v>43914</c:v>
                      </c:pt>
                      <c:pt idx="57">
                        <c:v>43915</c:v>
                      </c:pt>
                      <c:pt idx="58">
                        <c:v>43916</c:v>
                      </c:pt>
                      <c:pt idx="59">
                        <c:v>43917</c:v>
                      </c:pt>
                      <c:pt idx="60">
                        <c:v>43920</c:v>
                      </c:pt>
                      <c:pt idx="61">
                        <c:v>43921</c:v>
                      </c:pt>
                      <c:pt idx="62">
                        <c:v>43922</c:v>
                      </c:pt>
                      <c:pt idx="63">
                        <c:v>43923</c:v>
                      </c:pt>
                      <c:pt idx="64">
                        <c:v>43924</c:v>
                      </c:pt>
                      <c:pt idx="65">
                        <c:v>43927</c:v>
                      </c:pt>
                      <c:pt idx="66">
                        <c:v>43928</c:v>
                      </c:pt>
                      <c:pt idx="67">
                        <c:v>43929</c:v>
                      </c:pt>
                      <c:pt idx="68">
                        <c:v>43930</c:v>
                      </c:pt>
                      <c:pt idx="69">
                        <c:v>43934</c:v>
                      </c:pt>
                      <c:pt idx="70">
                        <c:v>43935</c:v>
                      </c:pt>
                      <c:pt idx="71">
                        <c:v>43936</c:v>
                      </c:pt>
                      <c:pt idx="72">
                        <c:v>43937</c:v>
                      </c:pt>
                      <c:pt idx="73">
                        <c:v>43938</c:v>
                      </c:pt>
                      <c:pt idx="74">
                        <c:v>43941</c:v>
                      </c:pt>
                      <c:pt idx="75">
                        <c:v>43943</c:v>
                      </c:pt>
                      <c:pt idx="76">
                        <c:v>43944</c:v>
                      </c:pt>
                      <c:pt idx="77">
                        <c:v>43945</c:v>
                      </c:pt>
                      <c:pt idx="78">
                        <c:v>43948</c:v>
                      </c:pt>
                      <c:pt idx="79">
                        <c:v>43949</c:v>
                      </c:pt>
                      <c:pt idx="80">
                        <c:v>43950</c:v>
                      </c:pt>
                      <c:pt idx="81">
                        <c:v>43951</c:v>
                      </c:pt>
                      <c:pt idx="82">
                        <c:v>43955</c:v>
                      </c:pt>
                      <c:pt idx="83">
                        <c:v>43956</c:v>
                      </c:pt>
                      <c:pt idx="84">
                        <c:v>43957</c:v>
                      </c:pt>
                      <c:pt idx="85">
                        <c:v>43958</c:v>
                      </c:pt>
                      <c:pt idx="86">
                        <c:v>43959</c:v>
                      </c:pt>
                      <c:pt idx="87">
                        <c:v>43962</c:v>
                      </c:pt>
                      <c:pt idx="88">
                        <c:v>43963</c:v>
                      </c:pt>
                      <c:pt idx="89">
                        <c:v>43964</c:v>
                      </c:pt>
                      <c:pt idx="90">
                        <c:v>43965</c:v>
                      </c:pt>
                      <c:pt idx="91">
                        <c:v>43966</c:v>
                      </c:pt>
                      <c:pt idx="92">
                        <c:v>43969</c:v>
                      </c:pt>
                      <c:pt idx="93">
                        <c:v>43970</c:v>
                      </c:pt>
                      <c:pt idx="94">
                        <c:v>43971</c:v>
                      </c:pt>
                      <c:pt idx="95">
                        <c:v>43972</c:v>
                      </c:pt>
                      <c:pt idx="96">
                        <c:v>43973</c:v>
                      </c:pt>
                      <c:pt idx="97">
                        <c:v>43976</c:v>
                      </c:pt>
                      <c:pt idx="98">
                        <c:v>43977</c:v>
                      </c:pt>
                      <c:pt idx="99">
                        <c:v>43978</c:v>
                      </c:pt>
                      <c:pt idx="100">
                        <c:v>43979</c:v>
                      </c:pt>
                      <c:pt idx="101">
                        <c:v>43980</c:v>
                      </c:pt>
                      <c:pt idx="102">
                        <c:v>43983</c:v>
                      </c:pt>
                      <c:pt idx="103">
                        <c:v>43984</c:v>
                      </c:pt>
                      <c:pt idx="104">
                        <c:v>43985</c:v>
                      </c:pt>
                      <c:pt idx="105">
                        <c:v>43986</c:v>
                      </c:pt>
                      <c:pt idx="106">
                        <c:v>43987</c:v>
                      </c:pt>
                      <c:pt idx="107">
                        <c:v>43990</c:v>
                      </c:pt>
                      <c:pt idx="108">
                        <c:v>43991</c:v>
                      </c:pt>
                      <c:pt idx="109">
                        <c:v>43992</c:v>
                      </c:pt>
                      <c:pt idx="110">
                        <c:v>43994</c:v>
                      </c:pt>
                      <c:pt idx="111">
                        <c:v>43997</c:v>
                      </c:pt>
                      <c:pt idx="112">
                        <c:v>43998</c:v>
                      </c:pt>
                      <c:pt idx="113">
                        <c:v>43999</c:v>
                      </c:pt>
                      <c:pt idx="114">
                        <c:v>44000</c:v>
                      </c:pt>
                      <c:pt idx="115">
                        <c:v>44001</c:v>
                      </c:pt>
                      <c:pt idx="116">
                        <c:v>44004</c:v>
                      </c:pt>
                      <c:pt idx="117">
                        <c:v>44005</c:v>
                      </c:pt>
                      <c:pt idx="118">
                        <c:v>44006</c:v>
                      </c:pt>
                      <c:pt idx="119">
                        <c:v>44007</c:v>
                      </c:pt>
                      <c:pt idx="120">
                        <c:v>44008</c:v>
                      </c:pt>
                      <c:pt idx="121">
                        <c:v>44011</c:v>
                      </c:pt>
                      <c:pt idx="122">
                        <c:v>44012</c:v>
                      </c:pt>
                      <c:pt idx="123">
                        <c:v>44013</c:v>
                      </c:pt>
                      <c:pt idx="124">
                        <c:v>44014</c:v>
                      </c:pt>
                      <c:pt idx="125">
                        <c:v>44015</c:v>
                      </c:pt>
                      <c:pt idx="126">
                        <c:v>44018</c:v>
                      </c:pt>
                      <c:pt idx="127">
                        <c:v>44019</c:v>
                      </c:pt>
                      <c:pt idx="128">
                        <c:v>44020</c:v>
                      </c:pt>
                      <c:pt idx="129">
                        <c:v>44021</c:v>
                      </c:pt>
                      <c:pt idx="130">
                        <c:v>44022</c:v>
                      </c:pt>
                      <c:pt idx="131">
                        <c:v>44025</c:v>
                      </c:pt>
                      <c:pt idx="132">
                        <c:v>44026</c:v>
                      </c:pt>
                      <c:pt idx="133">
                        <c:v>44027</c:v>
                      </c:pt>
                      <c:pt idx="134">
                        <c:v>44028</c:v>
                      </c:pt>
                      <c:pt idx="135">
                        <c:v>44029</c:v>
                      </c:pt>
                      <c:pt idx="136">
                        <c:v>44032</c:v>
                      </c:pt>
                      <c:pt idx="137">
                        <c:v>44033</c:v>
                      </c:pt>
                      <c:pt idx="138">
                        <c:v>44034</c:v>
                      </c:pt>
                      <c:pt idx="139">
                        <c:v>44035</c:v>
                      </c:pt>
                      <c:pt idx="140">
                        <c:v>44036</c:v>
                      </c:pt>
                      <c:pt idx="141">
                        <c:v>44039</c:v>
                      </c:pt>
                      <c:pt idx="142">
                        <c:v>44040</c:v>
                      </c:pt>
                      <c:pt idx="143">
                        <c:v>44041</c:v>
                      </c:pt>
                      <c:pt idx="144">
                        <c:v>44042</c:v>
                      </c:pt>
                      <c:pt idx="145">
                        <c:v>44043</c:v>
                      </c:pt>
                      <c:pt idx="146">
                        <c:v>44046</c:v>
                      </c:pt>
                      <c:pt idx="147">
                        <c:v>44047</c:v>
                      </c:pt>
                      <c:pt idx="148">
                        <c:v>44048</c:v>
                      </c:pt>
                      <c:pt idx="149">
                        <c:v>44049</c:v>
                      </c:pt>
                      <c:pt idx="150">
                        <c:v>44050</c:v>
                      </c:pt>
                      <c:pt idx="151">
                        <c:v>44053</c:v>
                      </c:pt>
                      <c:pt idx="152">
                        <c:v>44054</c:v>
                      </c:pt>
                      <c:pt idx="153">
                        <c:v>44055</c:v>
                      </c:pt>
                      <c:pt idx="154">
                        <c:v>44056</c:v>
                      </c:pt>
                      <c:pt idx="155">
                        <c:v>44057</c:v>
                      </c:pt>
                      <c:pt idx="156">
                        <c:v>44060</c:v>
                      </c:pt>
                      <c:pt idx="157">
                        <c:v>44061</c:v>
                      </c:pt>
                      <c:pt idx="158">
                        <c:v>44062</c:v>
                      </c:pt>
                      <c:pt idx="159">
                        <c:v>44063</c:v>
                      </c:pt>
                      <c:pt idx="160">
                        <c:v>44064</c:v>
                      </c:pt>
                      <c:pt idx="161">
                        <c:v>44067</c:v>
                      </c:pt>
                      <c:pt idx="162">
                        <c:v>44068</c:v>
                      </c:pt>
                      <c:pt idx="163">
                        <c:v>44069</c:v>
                      </c:pt>
                      <c:pt idx="164">
                        <c:v>44070</c:v>
                      </c:pt>
                      <c:pt idx="165">
                        <c:v>44071</c:v>
                      </c:pt>
                      <c:pt idx="166">
                        <c:v>44074</c:v>
                      </c:pt>
                      <c:pt idx="167">
                        <c:v>44075</c:v>
                      </c:pt>
                      <c:pt idx="168">
                        <c:v>44076</c:v>
                      </c:pt>
                      <c:pt idx="169">
                        <c:v>44077</c:v>
                      </c:pt>
                      <c:pt idx="170">
                        <c:v>44078</c:v>
                      </c:pt>
                      <c:pt idx="171">
                        <c:v>44082</c:v>
                      </c:pt>
                      <c:pt idx="172">
                        <c:v>44083</c:v>
                      </c:pt>
                      <c:pt idx="173">
                        <c:v>44084</c:v>
                      </c:pt>
                      <c:pt idx="174">
                        <c:v>44085</c:v>
                      </c:pt>
                      <c:pt idx="175">
                        <c:v>44088</c:v>
                      </c:pt>
                      <c:pt idx="176">
                        <c:v>44089</c:v>
                      </c:pt>
                      <c:pt idx="177">
                        <c:v>44090</c:v>
                      </c:pt>
                      <c:pt idx="178">
                        <c:v>44091</c:v>
                      </c:pt>
                      <c:pt idx="179">
                        <c:v>44092</c:v>
                      </c:pt>
                      <c:pt idx="180">
                        <c:v>44095</c:v>
                      </c:pt>
                      <c:pt idx="181">
                        <c:v>44096</c:v>
                      </c:pt>
                      <c:pt idx="182">
                        <c:v>44097</c:v>
                      </c:pt>
                      <c:pt idx="183">
                        <c:v>44098</c:v>
                      </c:pt>
                      <c:pt idx="184">
                        <c:v>44099</c:v>
                      </c:pt>
                      <c:pt idx="185">
                        <c:v>44102</c:v>
                      </c:pt>
                      <c:pt idx="186">
                        <c:v>44103</c:v>
                      </c:pt>
                      <c:pt idx="187">
                        <c:v>44104</c:v>
                      </c:pt>
                      <c:pt idx="188">
                        <c:v>44105</c:v>
                      </c:pt>
                      <c:pt idx="189">
                        <c:v>44106</c:v>
                      </c:pt>
                      <c:pt idx="190">
                        <c:v>44109</c:v>
                      </c:pt>
                      <c:pt idx="191">
                        <c:v>44110</c:v>
                      </c:pt>
                      <c:pt idx="192">
                        <c:v>44111</c:v>
                      </c:pt>
                      <c:pt idx="193">
                        <c:v>44112</c:v>
                      </c:pt>
                      <c:pt idx="194">
                        <c:v>44113</c:v>
                      </c:pt>
                      <c:pt idx="195">
                        <c:v>44117</c:v>
                      </c:pt>
                      <c:pt idx="196">
                        <c:v>44118</c:v>
                      </c:pt>
                      <c:pt idx="197">
                        <c:v>44119</c:v>
                      </c:pt>
                      <c:pt idx="198">
                        <c:v>44120</c:v>
                      </c:pt>
                      <c:pt idx="199">
                        <c:v>44123</c:v>
                      </c:pt>
                      <c:pt idx="200">
                        <c:v>44124</c:v>
                      </c:pt>
                      <c:pt idx="201">
                        <c:v>44125</c:v>
                      </c:pt>
                      <c:pt idx="202">
                        <c:v>44126</c:v>
                      </c:pt>
                      <c:pt idx="203">
                        <c:v>44127</c:v>
                      </c:pt>
                      <c:pt idx="204">
                        <c:v>44130</c:v>
                      </c:pt>
                      <c:pt idx="205">
                        <c:v>44131</c:v>
                      </c:pt>
                      <c:pt idx="206">
                        <c:v>44132</c:v>
                      </c:pt>
                      <c:pt idx="207">
                        <c:v>44133</c:v>
                      </c:pt>
                      <c:pt idx="208">
                        <c:v>44134</c:v>
                      </c:pt>
                      <c:pt idx="209">
                        <c:v>44138</c:v>
                      </c:pt>
                      <c:pt idx="210">
                        <c:v>44139</c:v>
                      </c:pt>
                      <c:pt idx="211">
                        <c:v>44140</c:v>
                      </c:pt>
                      <c:pt idx="212">
                        <c:v>44141</c:v>
                      </c:pt>
                      <c:pt idx="213">
                        <c:v>44144</c:v>
                      </c:pt>
                      <c:pt idx="214">
                        <c:v>44145</c:v>
                      </c:pt>
                      <c:pt idx="215">
                        <c:v>44146</c:v>
                      </c:pt>
                      <c:pt idx="216">
                        <c:v>44147</c:v>
                      </c:pt>
                      <c:pt idx="217">
                        <c:v>44148</c:v>
                      </c:pt>
                      <c:pt idx="218">
                        <c:v>44151</c:v>
                      </c:pt>
                      <c:pt idx="219">
                        <c:v>44152</c:v>
                      </c:pt>
                      <c:pt idx="220">
                        <c:v>44153</c:v>
                      </c:pt>
                      <c:pt idx="221">
                        <c:v>44154</c:v>
                      </c:pt>
                      <c:pt idx="222">
                        <c:v>44155</c:v>
                      </c:pt>
                      <c:pt idx="223">
                        <c:v>44158</c:v>
                      </c:pt>
                      <c:pt idx="224">
                        <c:v>44159</c:v>
                      </c:pt>
                      <c:pt idx="225">
                        <c:v>44160</c:v>
                      </c:pt>
                      <c:pt idx="226">
                        <c:v>44161</c:v>
                      </c:pt>
                      <c:pt idx="227">
                        <c:v>44162</c:v>
                      </c:pt>
                      <c:pt idx="228">
                        <c:v>44165</c:v>
                      </c:pt>
                      <c:pt idx="229">
                        <c:v>44166</c:v>
                      </c:pt>
                      <c:pt idx="230">
                        <c:v>44167</c:v>
                      </c:pt>
                      <c:pt idx="231">
                        <c:v>44168</c:v>
                      </c:pt>
                      <c:pt idx="232">
                        <c:v>44169</c:v>
                      </c:pt>
                      <c:pt idx="233">
                        <c:v>44172</c:v>
                      </c:pt>
                      <c:pt idx="234">
                        <c:v>44173</c:v>
                      </c:pt>
                      <c:pt idx="235">
                        <c:v>44174</c:v>
                      </c:pt>
                      <c:pt idx="236">
                        <c:v>44175</c:v>
                      </c:pt>
                      <c:pt idx="237">
                        <c:v>44176</c:v>
                      </c:pt>
                      <c:pt idx="238">
                        <c:v>44179</c:v>
                      </c:pt>
                      <c:pt idx="239">
                        <c:v>44180</c:v>
                      </c:pt>
                      <c:pt idx="240">
                        <c:v>44181</c:v>
                      </c:pt>
                      <c:pt idx="241">
                        <c:v>44182</c:v>
                      </c:pt>
                      <c:pt idx="242">
                        <c:v>44183</c:v>
                      </c:pt>
                      <c:pt idx="243">
                        <c:v>44186</c:v>
                      </c:pt>
                      <c:pt idx="244">
                        <c:v>44187</c:v>
                      </c:pt>
                      <c:pt idx="245">
                        <c:v>44188</c:v>
                      </c:pt>
                      <c:pt idx="246">
                        <c:v>44189</c:v>
                      </c:pt>
                      <c:pt idx="247">
                        <c:v>44193</c:v>
                      </c:pt>
                      <c:pt idx="248">
                        <c:v>44194</c:v>
                      </c:pt>
                      <c:pt idx="249">
                        <c:v>44195</c:v>
                      </c:pt>
                      <c:pt idx="250">
                        <c:v>44196</c:v>
                      </c:pt>
                      <c:pt idx="251">
                        <c:v>44200</c:v>
                      </c:pt>
                      <c:pt idx="252">
                        <c:v>44201</c:v>
                      </c:pt>
                      <c:pt idx="253">
                        <c:v>44202</c:v>
                      </c:pt>
                      <c:pt idx="254">
                        <c:v>44203</c:v>
                      </c:pt>
                      <c:pt idx="255">
                        <c:v>44204</c:v>
                      </c:pt>
                      <c:pt idx="256">
                        <c:v>44207</c:v>
                      </c:pt>
                      <c:pt idx="257">
                        <c:v>44208</c:v>
                      </c:pt>
                      <c:pt idx="258">
                        <c:v>44209</c:v>
                      </c:pt>
                      <c:pt idx="259">
                        <c:v>44210</c:v>
                      </c:pt>
                      <c:pt idx="260">
                        <c:v>44211</c:v>
                      </c:pt>
                      <c:pt idx="261">
                        <c:v>44214</c:v>
                      </c:pt>
                      <c:pt idx="262">
                        <c:v>44215</c:v>
                      </c:pt>
                      <c:pt idx="263">
                        <c:v>44216</c:v>
                      </c:pt>
                      <c:pt idx="264">
                        <c:v>44217</c:v>
                      </c:pt>
                      <c:pt idx="265">
                        <c:v>44218</c:v>
                      </c:pt>
                      <c:pt idx="266">
                        <c:v>44221</c:v>
                      </c:pt>
                      <c:pt idx="267">
                        <c:v>44222</c:v>
                      </c:pt>
                      <c:pt idx="268">
                        <c:v>44223</c:v>
                      </c:pt>
                      <c:pt idx="269">
                        <c:v>44224</c:v>
                      </c:pt>
                      <c:pt idx="270">
                        <c:v>44225</c:v>
                      </c:pt>
                      <c:pt idx="271">
                        <c:v>44228</c:v>
                      </c:pt>
                      <c:pt idx="272">
                        <c:v>44229</c:v>
                      </c:pt>
                      <c:pt idx="273">
                        <c:v>44230</c:v>
                      </c:pt>
                      <c:pt idx="274">
                        <c:v>44231</c:v>
                      </c:pt>
                      <c:pt idx="275">
                        <c:v>44232</c:v>
                      </c:pt>
                      <c:pt idx="276">
                        <c:v>44235</c:v>
                      </c:pt>
                      <c:pt idx="277">
                        <c:v>44236</c:v>
                      </c:pt>
                      <c:pt idx="278">
                        <c:v>44237</c:v>
                      </c:pt>
                      <c:pt idx="279">
                        <c:v>44238</c:v>
                      </c:pt>
                      <c:pt idx="280">
                        <c:v>44239</c:v>
                      </c:pt>
                      <c:pt idx="281">
                        <c:v>44244</c:v>
                      </c:pt>
                      <c:pt idx="282">
                        <c:v>44245</c:v>
                      </c:pt>
                      <c:pt idx="283">
                        <c:v>44246</c:v>
                      </c:pt>
                      <c:pt idx="284">
                        <c:v>44249</c:v>
                      </c:pt>
                      <c:pt idx="285">
                        <c:v>44250</c:v>
                      </c:pt>
                      <c:pt idx="286">
                        <c:v>44251</c:v>
                      </c:pt>
                      <c:pt idx="287">
                        <c:v>44252</c:v>
                      </c:pt>
                      <c:pt idx="288">
                        <c:v>44253</c:v>
                      </c:pt>
                      <c:pt idx="289">
                        <c:v>44256</c:v>
                      </c:pt>
                      <c:pt idx="290">
                        <c:v>44257</c:v>
                      </c:pt>
                      <c:pt idx="291">
                        <c:v>44258</c:v>
                      </c:pt>
                      <c:pt idx="292">
                        <c:v>44259</c:v>
                      </c:pt>
                      <c:pt idx="293">
                        <c:v>44260</c:v>
                      </c:pt>
                      <c:pt idx="294">
                        <c:v>44263</c:v>
                      </c:pt>
                      <c:pt idx="295">
                        <c:v>44264</c:v>
                      </c:pt>
                      <c:pt idx="296">
                        <c:v>44265</c:v>
                      </c:pt>
                      <c:pt idx="297">
                        <c:v>44266</c:v>
                      </c:pt>
                      <c:pt idx="298">
                        <c:v>44267</c:v>
                      </c:pt>
                      <c:pt idx="299">
                        <c:v>44270</c:v>
                      </c:pt>
                      <c:pt idx="300">
                        <c:v>44271</c:v>
                      </c:pt>
                      <c:pt idx="301">
                        <c:v>44272</c:v>
                      </c:pt>
                      <c:pt idx="302">
                        <c:v>44273</c:v>
                      </c:pt>
                      <c:pt idx="303">
                        <c:v>44274</c:v>
                      </c:pt>
                      <c:pt idx="304">
                        <c:v>44277</c:v>
                      </c:pt>
                      <c:pt idx="305">
                        <c:v>44278</c:v>
                      </c:pt>
                      <c:pt idx="306">
                        <c:v>44279</c:v>
                      </c:pt>
                      <c:pt idx="307">
                        <c:v>44280</c:v>
                      </c:pt>
                      <c:pt idx="308">
                        <c:v>44281</c:v>
                      </c:pt>
                      <c:pt idx="309">
                        <c:v>44284</c:v>
                      </c:pt>
                      <c:pt idx="310">
                        <c:v>44285</c:v>
                      </c:pt>
                      <c:pt idx="311">
                        <c:v>44286</c:v>
                      </c:pt>
                      <c:pt idx="312">
                        <c:v>44287</c:v>
                      </c:pt>
                      <c:pt idx="313">
                        <c:v>44291</c:v>
                      </c:pt>
                      <c:pt idx="314">
                        <c:v>44292</c:v>
                      </c:pt>
                      <c:pt idx="315">
                        <c:v>44293</c:v>
                      </c:pt>
                      <c:pt idx="316">
                        <c:v>44294</c:v>
                      </c:pt>
                      <c:pt idx="317">
                        <c:v>44295</c:v>
                      </c:pt>
                      <c:pt idx="318">
                        <c:v>44298</c:v>
                      </c:pt>
                      <c:pt idx="319">
                        <c:v>44299</c:v>
                      </c:pt>
                      <c:pt idx="320">
                        <c:v>44300</c:v>
                      </c:pt>
                      <c:pt idx="321">
                        <c:v>44301</c:v>
                      </c:pt>
                      <c:pt idx="322">
                        <c:v>44302</c:v>
                      </c:pt>
                      <c:pt idx="323">
                        <c:v>44305</c:v>
                      </c:pt>
                      <c:pt idx="324">
                        <c:v>44306</c:v>
                      </c:pt>
                      <c:pt idx="325">
                        <c:v>44308</c:v>
                      </c:pt>
                      <c:pt idx="326">
                        <c:v>44309</c:v>
                      </c:pt>
                      <c:pt idx="327">
                        <c:v>44312</c:v>
                      </c:pt>
                      <c:pt idx="328">
                        <c:v>44313</c:v>
                      </c:pt>
                      <c:pt idx="329">
                        <c:v>44314</c:v>
                      </c:pt>
                      <c:pt idx="330">
                        <c:v>44315</c:v>
                      </c:pt>
                      <c:pt idx="331">
                        <c:v>44316</c:v>
                      </c:pt>
                      <c:pt idx="332">
                        <c:v>44319</c:v>
                      </c:pt>
                      <c:pt idx="333">
                        <c:v>44320</c:v>
                      </c:pt>
                      <c:pt idx="334">
                        <c:v>44321</c:v>
                      </c:pt>
                      <c:pt idx="335">
                        <c:v>44322</c:v>
                      </c:pt>
                      <c:pt idx="336">
                        <c:v>44323</c:v>
                      </c:pt>
                      <c:pt idx="337">
                        <c:v>44326</c:v>
                      </c:pt>
                      <c:pt idx="338">
                        <c:v>44327</c:v>
                      </c:pt>
                      <c:pt idx="339">
                        <c:v>44328</c:v>
                      </c:pt>
                      <c:pt idx="340">
                        <c:v>44329</c:v>
                      </c:pt>
                      <c:pt idx="341">
                        <c:v>44330</c:v>
                      </c:pt>
                      <c:pt idx="342">
                        <c:v>44333</c:v>
                      </c:pt>
                      <c:pt idx="343">
                        <c:v>44334</c:v>
                      </c:pt>
                      <c:pt idx="344">
                        <c:v>44335</c:v>
                      </c:pt>
                      <c:pt idx="345">
                        <c:v>44336</c:v>
                      </c:pt>
                      <c:pt idx="346">
                        <c:v>44337</c:v>
                      </c:pt>
                      <c:pt idx="347">
                        <c:v>44340</c:v>
                      </c:pt>
                      <c:pt idx="348">
                        <c:v>44341</c:v>
                      </c:pt>
                      <c:pt idx="349">
                        <c:v>44342</c:v>
                      </c:pt>
                      <c:pt idx="350">
                        <c:v>44343</c:v>
                      </c:pt>
                      <c:pt idx="351">
                        <c:v>44344</c:v>
                      </c:pt>
                      <c:pt idx="352">
                        <c:v>44347</c:v>
                      </c:pt>
                      <c:pt idx="353">
                        <c:v>44348</c:v>
                      </c:pt>
                      <c:pt idx="354">
                        <c:v>44349</c:v>
                      </c:pt>
                      <c:pt idx="355">
                        <c:v>44351</c:v>
                      </c:pt>
                      <c:pt idx="356">
                        <c:v>44354</c:v>
                      </c:pt>
                      <c:pt idx="357">
                        <c:v>44355</c:v>
                      </c:pt>
                      <c:pt idx="358">
                        <c:v>44356</c:v>
                      </c:pt>
                      <c:pt idx="359">
                        <c:v>44357</c:v>
                      </c:pt>
                      <c:pt idx="360">
                        <c:v>44358</c:v>
                      </c:pt>
                      <c:pt idx="361">
                        <c:v>44361</c:v>
                      </c:pt>
                      <c:pt idx="362">
                        <c:v>44362</c:v>
                      </c:pt>
                      <c:pt idx="363">
                        <c:v>44363</c:v>
                      </c:pt>
                      <c:pt idx="364">
                        <c:v>44364</c:v>
                      </c:pt>
                      <c:pt idx="365">
                        <c:v>44365</c:v>
                      </c:pt>
                      <c:pt idx="366">
                        <c:v>44368</c:v>
                      </c:pt>
                      <c:pt idx="367">
                        <c:v>44369</c:v>
                      </c:pt>
                      <c:pt idx="368">
                        <c:v>44370</c:v>
                      </c:pt>
                      <c:pt idx="369">
                        <c:v>44371</c:v>
                      </c:pt>
                      <c:pt idx="370">
                        <c:v>44372</c:v>
                      </c:pt>
                      <c:pt idx="371">
                        <c:v>44375</c:v>
                      </c:pt>
                      <c:pt idx="372">
                        <c:v>44376</c:v>
                      </c:pt>
                      <c:pt idx="373">
                        <c:v>44377</c:v>
                      </c:pt>
                      <c:pt idx="374">
                        <c:v>44378</c:v>
                      </c:pt>
                      <c:pt idx="375">
                        <c:v>44379</c:v>
                      </c:pt>
                      <c:pt idx="376">
                        <c:v>44382</c:v>
                      </c:pt>
                      <c:pt idx="377">
                        <c:v>44383</c:v>
                      </c:pt>
                      <c:pt idx="378">
                        <c:v>44384</c:v>
                      </c:pt>
                      <c:pt idx="379">
                        <c:v>44385</c:v>
                      </c:pt>
                      <c:pt idx="380">
                        <c:v>44386</c:v>
                      </c:pt>
                      <c:pt idx="381">
                        <c:v>44389</c:v>
                      </c:pt>
                      <c:pt idx="382">
                        <c:v>44390</c:v>
                      </c:pt>
                      <c:pt idx="383">
                        <c:v>44391</c:v>
                      </c:pt>
                      <c:pt idx="384">
                        <c:v>44392</c:v>
                      </c:pt>
                      <c:pt idx="385">
                        <c:v>44393</c:v>
                      </c:pt>
                      <c:pt idx="386">
                        <c:v>44396</c:v>
                      </c:pt>
                      <c:pt idx="387">
                        <c:v>44397</c:v>
                      </c:pt>
                      <c:pt idx="388">
                        <c:v>44398</c:v>
                      </c:pt>
                      <c:pt idx="389">
                        <c:v>44399</c:v>
                      </c:pt>
                      <c:pt idx="390">
                        <c:v>44400</c:v>
                      </c:pt>
                      <c:pt idx="391">
                        <c:v>44403</c:v>
                      </c:pt>
                      <c:pt idx="392">
                        <c:v>44404</c:v>
                      </c:pt>
                      <c:pt idx="393">
                        <c:v>44405</c:v>
                      </c:pt>
                      <c:pt idx="394">
                        <c:v>44406</c:v>
                      </c:pt>
                      <c:pt idx="395">
                        <c:v>44407</c:v>
                      </c:pt>
                      <c:pt idx="396">
                        <c:v>44410</c:v>
                      </c:pt>
                      <c:pt idx="397">
                        <c:v>44411</c:v>
                      </c:pt>
                      <c:pt idx="398">
                        <c:v>44412</c:v>
                      </c:pt>
                      <c:pt idx="399">
                        <c:v>44413</c:v>
                      </c:pt>
                      <c:pt idx="400">
                        <c:v>44414</c:v>
                      </c:pt>
                      <c:pt idx="401">
                        <c:v>44417</c:v>
                      </c:pt>
                      <c:pt idx="402">
                        <c:v>44418</c:v>
                      </c:pt>
                      <c:pt idx="403">
                        <c:v>44419</c:v>
                      </c:pt>
                      <c:pt idx="404">
                        <c:v>44420</c:v>
                      </c:pt>
                      <c:pt idx="405">
                        <c:v>44421</c:v>
                      </c:pt>
                      <c:pt idx="406">
                        <c:v>44424</c:v>
                      </c:pt>
                      <c:pt idx="407">
                        <c:v>44425</c:v>
                      </c:pt>
                      <c:pt idx="408">
                        <c:v>44426</c:v>
                      </c:pt>
                      <c:pt idx="409">
                        <c:v>44427</c:v>
                      </c:pt>
                      <c:pt idx="410">
                        <c:v>44428</c:v>
                      </c:pt>
                      <c:pt idx="411">
                        <c:v>44431</c:v>
                      </c:pt>
                      <c:pt idx="412">
                        <c:v>44432</c:v>
                      </c:pt>
                      <c:pt idx="413">
                        <c:v>44433</c:v>
                      </c:pt>
                      <c:pt idx="414">
                        <c:v>44434</c:v>
                      </c:pt>
                      <c:pt idx="415">
                        <c:v>44435</c:v>
                      </c:pt>
                      <c:pt idx="416">
                        <c:v>44438</c:v>
                      </c:pt>
                      <c:pt idx="417">
                        <c:v>44439</c:v>
                      </c:pt>
                      <c:pt idx="418">
                        <c:v>44440</c:v>
                      </c:pt>
                      <c:pt idx="419">
                        <c:v>44441</c:v>
                      </c:pt>
                      <c:pt idx="420">
                        <c:v>44442</c:v>
                      </c:pt>
                      <c:pt idx="421">
                        <c:v>44445</c:v>
                      </c:pt>
                      <c:pt idx="422">
                        <c:v>44447</c:v>
                      </c:pt>
                      <c:pt idx="423">
                        <c:v>44448</c:v>
                      </c:pt>
                      <c:pt idx="424">
                        <c:v>44449</c:v>
                      </c:pt>
                      <c:pt idx="425">
                        <c:v>44452</c:v>
                      </c:pt>
                      <c:pt idx="426">
                        <c:v>44453</c:v>
                      </c:pt>
                      <c:pt idx="427">
                        <c:v>44454</c:v>
                      </c:pt>
                      <c:pt idx="428">
                        <c:v>44455</c:v>
                      </c:pt>
                      <c:pt idx="429">
                        <c:v>44456</c:v>
                      </c:pt>
                      <c:pt idx="430">
                        <c:v>44459</c:v>
                      </c:pt>
                      <c:pt idx="431">
                        <c:v>44460</c:v>
                      </c:pt>
                      <c:pt idx="432">
                        <c:v>44461</c:v>
                      </c:pt>
                      <c:pt idx="433">
                        <c:v>44462</c:v>
                      </c:pt>
                      <c:pt idx="434">
                        <c:v>44463</c:v>
                      </c:pt>
                      <c:pt idx="435">
                        <c:v>44466</c:v>
                      </c:pt>
                      <c:pt idx="436">
                        <c:v>44467</c:v>
                      </c:pt>
                      <c:pt idx="437">
                        <c:v>44468</c:v>
                      </c:pt>
                      <c:pt idx="438">
                        <c:v>44469</c:v>
                      </c:pt>
                      <c:pt idx="439">
                        <c:v>44470</c:v>
                      </c:pt>
                      <c:pt idx="440">
                        <c:v>44473</c:v>
                      </c:pt>
                      <c:pt idx="441">
                        <c:v>44474</c:v>
                      </c:pt>
                      <c:pt idx="442">
                        <c:v>44475</c:v>
                      </c:pt>
                      <c:pt idx="443">
                        <c:v>44476</c:v>
                      </c:pt>
                      <c:pt idx="444">
                        <c:v>44477</c:v>
                      </c:pt>
                      <c:pt idx="445">
                        <c:v>44480</c:v>
                      </c:pt>
                      <c:pt idx="446">
                        <c:v>44482</c:v>
                      </c:pt>
                      <c:pt idx="447">
                        <c:v>44483</c:v>
                      </c:pt>
                      <c:pt idx="448">
                        <c:v>44484</c:v>
                      </c:pt>
                      <c:pt idx="449">
                        <c:v>44487</c:v>
                      </c:pt>
                      <c:pt idx="450">
                        <c:v>44488</c:v>
                      </c:pt>
                      <c:pt idx="451">
                        <c:v>44489</c:v>
                      </c:pt>
                      <c:pt idx="452">
                        <c:v>44490</c:v>
                      </c:pt>
                      <c:pt idx="453">
                        <c:v>44491</c:v>
                      </c:pt>
                      <c:pt idx="454">
                        <c:v>44494</c:v>
                      </c:pt>
                      <c:pt idx="455">
                        <c:v>44495</c:v>
                      </c:pt>
                      <c:pt idx="456">
                        <c:v>44496</c:v>
                      </c:pt>
                      <c:pt idx="457">
                        <c:v>44497</c:v>
                      </c:pt>
                      <c:pt idx="458">
                        <c:v>44498</c:v>
                      </c:pt>
                      <c:pt idx="459">
                        <c:v>44501</c:v>
                      </c:pt>
                      <c:pt idx="460">
                        <c:v>44503</c:v>
                      </c:pt>
                      <c:pt idx="461">
                        <c:v>44504</c:v>
                      </c:pt>
                      <c:pt idx="462">
                        <c:v>44505</c:v>
                      </c:pt>
                      <c:pt idx="463">
                        <c:v>44508</c:v>
                      </c:pt>
                      <c:pt idx="464">
                        <c:v>44509</c:v>
                      </c:pt>
                      <c:pt idx="465">
                        <c:v>44510</c:v>
                      </c:pt>
                      <c:pt idx="466">
                        <c:v>44511</c:v>
                      </c:pt>
                      <c:pt idx="467">
                        <c:v>44512</c:v>
                      </c:pt>
                      <c:pt idx="468">
                        <c:v>44516</c:v>
                      </c:pt>
                      <c:pt idx="469">
                        <c:v>44517</c:v>
                      </c:pt>
                      <c:pt idx="470">
                        <c:v>44518</c:v>
                      </c:pt>
                      <c:pt idx="471">
                        <c:v>44519</c:v>
                      </c:pt>
                      <c:pt idx="472">
                        <c:v>44522</c:v>
                      </c:pt>
                      <c:pt idx="473">
                        <c:v>44523</c:v>
                      </c:pt>
                      <c:pt idx="474">
                        <c:v>44524</c:v>
                      </c:pt>
                      <c:pt idx="475">
                        <c:v>44525</c:v>
                      </c:pt>
                      <c:pt idx="476">
                        <c:v>44526</c:v>
                      </c:pt>
                      <c:pt idx="477">
                        <c:v>44529</c:v>
                      </c:pt>
                      <c:pt idx="478">
                        <c:v>44530</c:v>
                      </c:pt>
                      <c:pt idx="479">
                        <c:v>44531</c:v>
                      </c:pt>
                      <c:pt idx="480">
                        <c:v>44532</c:v>
                      </c:pt>
                      <c:pt idx="481">
                        <c:v>44533</c:v>
                      </c:pt>
                      <c:pt idx="482">
                        <c:v>44536</c:v>
                      </c:pt>
                      <c:pt idx="483">
                        <c:v>44537</c:v>
                      </c:pt>
                      <c:pt idx="484">
                        <c:v>44538</c:v>
                      </c:pt>
                      <c:pt idx="485">
                        <c:v>44539</c:v>
                      </c:pt>
                      <c:pt idx="486">
                        <c:v>44540</c:v>
                      </c:pt>
                      <c:pt idx="487">
                        <c:v>44543</c:v>
                      </c:pt>
                      <c:pt idx="488">
                        <c:v>44544</c:v>
                      </c:pt>
                      <c:pt idx="489">
                        <c:v>44545</c:v>
                      </c:pt>
                      <c:pt idx="490">
                        <c:v>44546</c:v>
                      </c:pt>
                      <c:pt idx="491">
                        <c:v>44547</c:v>
                      </c:pt>
                      <c:pt idx="492">
                        <c:v>44550</c:v>
                      </c:pt>
                      <c:pt idx="493">
                        <c:v>44551</c:v>
                      </c:pt>
                      <c:pt idx="494">
                        <c:v>44552</c:v>
                      </c:pt>
                      <c:pt idx="495">
                        <c:v>44553</c:v>
                      </c:pt>
                      <c:pt idx="496">
                        <c:v>44554</c:v>
                      </c:pt>
                      <c:pt idx="497">
                        <c:v>44557</c:v>
                      </c:pt>
                      <c:pt idx="498">
                        <c:v>44558</c:v>
                      </c:pt>
                      <c:pt idx="499">
                        <c:v>44559</c:v>
                      </c:pt>
                      <c:pt idx="500">
                        <c:v>44560</c:v>
                      </c:pt>
                      <c:pt idx="501">
                        <c:v>44561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LTN!$R$3:$R$988</c15:sqref>
                        </c15:formulaRef>
                      </c:ext>
                    </c:extLst>
                    <c:numCache>
                      <c:formatCode>0.00</c:formatCode>
                      <c:ptCount val="986"/>
                      <c:pt idx="0">
                        <c:v>4.4000000000000004</c:v>
                      </c:pt>
                      <c:pt idx="1">
                        <c:v>4.4000000000000004</c:v>
                      </c:pt>
                      <c:pt idx="2">
                        <c:v>4.4000000000000004</c:v>
                      </c:pt>
                      <c:pt idx="3">
                        <c:v>4.4000000000000004</c:v>
                      </c:pt>
                      <c:pt idx="4">
                        <c:v>4.4000000000000004</c:v>
                      </c:pt>
                      <c:pt idx="5">
                        <c:v>4.4000000000000004</c:v>
                      </c:pt>
                      <c:pt idx="6">
                        <c:v>4.4000000000000004</c:v>
                      </c:pt>
                      <c:pt idx="7">
                        <c:v>4.4000000000000004</c:v>
                      </c:pt>
                      <c:pt idx="8">
                        <c:v>4.4000000000000004</c:v>
                      </c:pt>
                      <c:pt idx="9">
                        <c:v>4.4000000000000004</c:v>
                      </c:pt>
                      <c:pt idx="10">
                        <c:v>4.4000000000000004</c:v>
                      </c:pt>
                      <c:pt idx="11">
                        <c:v>4.4000000000000004</c:v>
                      </c:pt>
                      <c:pt idx="12">
                        <c:v>4.4000000000000004</c:v>
                      </c:pt>
                      <c:pt idx="13">
                        <c:v>4.4000000000000004</c:v>
                      </c:pt>
                      <c:pt idx="14">
                        <c:v>4.4000000000000004</c:v>
                      </c:pt>
                      <c:pt idx="15">
                        <c:v>4.4000000000000004</c:v>
                      </c:pt>
                      <c:pt idx="16">
                        <c:v>4.4000000000000004</c:v>
                      </c:pt>
                      <c:pt idx="17">
                        <c:v>4.4000000000000004</c:v>
                      </c:pt>
                      <c:pt idx="18">
                        <c:v>4.4000000000000004</c:v>
                      </c:pt>
                      <c:pt idx="19">
                        <c:v>4.4000000000000004</c:v>
                      </c:pt>
                      <c:pt idx="20">
                        <c:v>4.4000000000000004</c:v>
                      </c:pt>
                      <c:pt idx="21">
                        <c:v>4.4000000000000004</c:v>
                      </c:pt>
                      <c:pt idx="22">
                        <c:v>4.4000000000000004</c:v>
                      </c:pt>
                      <c:pt idx="23">
                        <c:v>4.4000000000000004</c:v>
                      </c:pt>
                      <c:pt idx="24">
                        <c:v>4.4000000000000004</c:v>
                      </c:pt>
                      <c:pt idx="25">
                        <c:v>4.1500000000000004</c:v>
                      </c:pt>
                      <c:pt idx="26">
                        <c:v>4.1500000000000004</c:v>
                      </c:pt>
                      <c:pt idx="27">
                        <c:v>4.1500000000000004</c:v>
                      </c:pt>
                      <c:pt idx="28">
                        <c:v>4.1500000000000004</c:v>
                      </c:pt>
                      <c:pt idx="29">
                        <c:v>4.1500000000000004</c:v>
                      </c:pt>
                      <c:pt idx="30">
                        <c:v>4.1500000000000004</c:v>
                      </c:pt>
                      <c:pt idx="31">
                        <c:v>4.1500000000000004</c:v>
                      </c:pt>
                      <c:pt idx="32">
                        <c:v>4.1500000000000004</c:v>
                      </c:pt>
                      <c:pt idx="33">
                        <c:v>4.1500000000000004</c:v>
                      </c:pt>
                      <c:pt idx="34">
                        <c:v>4.1500000000000004</c:v>
                      </c:pt>
                      <c:pt idx="35">
                        <c:v>4.1500000000000004</c:v>
                      </c:pt>
                      <c:pt idx="36">
                        <c:v>4.1500000000000004</c:v>
                      </c:pt>
                      <c:pt idx="37">
                        <c:v>4.1500000000000004</c:v>
                      </c:pt>
                      <c:pt idx="38">
                        <c:v>4.1500000000000004</c:v>
                      </c:pt>
                      <c:pt idx="39">
                        <c:v>4.1500000000000004</c:v>
                      </c:pt>
                      <c:pt idx="40">
                        <c:v>4.1500000000000004</c:v>
                      </c:pt>
                      <c:pt idx="41">
                        <c:v>4.1500000000000004</c:v>
                      </c:pt>
                      <c:pt idx="42">
                        <c:v>4.1500000000000004</c:v>
                      </c:pt>
                      <c:pt idx="43">
                        <c:v>4.1500000000000004</c:v>
                      </c:pt>
                      <c:pt idx="44">
                        <c:v>4.1500000000000004</c:v>
                      </c:pt>
                      <c:pt idx="45">
                        <c:v>4.1500000000000004</c:v>
                      </c:pt>
                      <c:pt idx="46">
                        <c:v>4.1500000000000004</c:v>
                      </c:pt>
                      <c:pt idx="47">
                        <c:v>4.1500000000000004</c:v>
                      </c:pt>
                      <c:pt idx="48">
                        <c:v>4.1500000000000004</c:v>
                      </c:pt>
                      <c:pt idx="49">
                        <c:v>4.1500000000000004</c:v>
                      </c:pt>
                      <c:pt idx="50">
                        <c:v>4.1500000000000004</c:v>
                      </c:pt>
                      <c:pt idx="51">
                        <c:v>4.1500000000000004</c:v>
                      </c:pt>
                      <c:pt idx="52">
                        <c:v>4.1500000000000004</c:v>
                      </c:pt>
                      <c:pt idx="53">
                        <c:v>3.65</c:v>
                      </c:pt>
                      <c:pt idx="54">
                        <c:v>3.65</c:v>
                      </c:pt>
                      <c:pt idx="55">
                        <c:v>3.65</c:v>
                      </c:pt>
                      <c:pt idx="56">
                        <c:v>3.65</c:v>
                      </c:pt>
                      <c:pt idx="57">
                        <c:v>3.65</c:v>
                      </c:pt>
                      <c:pt idx="58">
                        <c:v>3.65</c:v>
                      </c:pt>
                      <c:pt idx="59">
                        <c:v>3.65</c:v>
                      </c:pt>
                      <c:pt idx="60">
                        <c:v>3.65</c:v>
                      </c:pt>
                      <c:pt idx="61">
                        <c:v>3.65</c:v>
                      </c:pt>
                      <c:pt idx="62">
                        <c:v>3.65</c:v>
                      </c:pt>
                      <c:pt idx="63">
                        <c:v>3.65</c:v>
                      </c:pt>
                      <c:pt idx="64">
                        <c:v>3.65</c:v>
                      </c:pt>
                      <c:pt idx="65">
                        <c:v>3.65</c:v>
                      </c:pt>
                      <c:pt idx="66">
                        <c:v>3.65</c:v>
                      </c:pt>
                      <c:pt idx="67">
                        <c:v>3.65</c:v>
                      </c:pt>
                      <c:pt idx="68">
                        <c:v>3.65</c:v>
                      </c:pt>
                      <c:pt idx="69">
                        <c:v>3.65</c:v>
                      </c:pt>
                      <c:pt idx="70">
                        <c:v>3.65</c:v>
                      </c:pt>
                      <c:pt idx="71">
                        <c:v>3.65</c:v>
                      </c:pt>
                      <c:pt idx="72">
                        <c:v>3.65</c:v>
                      </c:pt>
                      <c:pt idx="73">
                        <c:v>3.65</c:v>
                      </c:pt>
                      <c:pt idx="74">
                        <c:v>3.65</c:v>
                      </c:pt>
                      <c:pt idx="75">
                        <c:v>3.65</c:v>
                      </c:pt>
                      <c:pt idx="76">
                        <c:v>3.65</c:v>
                      </c:pt>
                      <c:pt idx="77">
                        <c:v>3.65</c:v>
                      </c:pt>
                      <c:pt idx="78">
                        <c:v>3.65</c:v>
                      </c:pt>
                      <c:pt idx="79">
                        <c:v>3.65</c:v>
                      </c:pt>
                      <c:pt idx="80">
                        <c:v>3.65</c:v>
                      </c:pt>
                      <c:pt idx="81">
                        <c:v>3.65</c:v>
                      </c:pt>
                      <c:pt idx="82">
                        <c:v>3.65</c:v>
                      </c:pt>
                      <c:pt idx="83">
                        <c:v>3.65</c:v>
                      </c:pt>
                      <c:pt idx="84">
                        <c:v>3.65</c:v>
                      </c:pt>
                      <c:pt idx="85">
                        <c:v>2.9</c:v>
                      </c:pt>
                      <c:pt idx="86">
                        <c:v>2.9</c:v>
                      </c:pt>
                      <c:pt idx="87">
                        <c:v>2.9</c:v>
                      </c:pt>
                      <c:pt idx="88">
                        <c:v>2.9</c:v>
                      </c:pt>
                      <c:pt idx="89">
                        <c:v>2.9</c:v>
                      </c:pt>
                      <c:pt idx="90">
                        <c:v>2.9</c:v>
                      </c:pt>
                      <c:pt idx="91">
                        <c:v>2.9</c:v>
                      </c:pt>
                      <c:pt idx="92">
                        <c:v>2.9</c:v>
                      </c:pt>
                      <c:pt idx="93">
                        <c:v>2.9</c:v>
                      </c:pt>
                      <c:pt idx="94">
                        <c:v>2.9</c:v>
                      </c:pt>
                      <c:pt idx="95">
                        <c:v>2.9</c:v>
                      </c:pt>
                      <c:pt idx="96">
                        <c:v>2.9</c:v>
                      </c:pt>
                      <c:pt idx="97">
                        <c:v>2.9</c:v>
                      </c:pt>
                      <c:pt idx="98">
                        <c:v>2.9</c:v>
                      </c:pt>
                      <c:pt idx="99">
                        <c:v>2.9</c:v>
                      </c:pt>
                      <c:pt idx="100">
                        <c:v>2.9</c:v>
                      </c:pt>
                      <c:pt idx="101">
                        <c:v>2.9</c:v>
                      </c:pt>
                      <c:pt idx="102">
                        <c:v>2.9</c:v>
                      </c:pt>
                      <c:pt idx="103">
                        <c:v>2.9</c:v>
                      </c:pt>
                      <c:pt idx="104">
                        <c:v>2.9</c:v>
                      </c:pt>
                      <c:pt idx="105">
                        <c:v>2.9</c:v>
                      </c:pt>
                      <c:pt idx="106">
                        <c:v>2.9</c:v>
                      </c:pt>
                      <c:pt idx="107">
                        <c:v>2.9</c:v>
                      </c:pt>
                      <c:pt idx="108">
                        <c:v>2.9</c:v>
                      </c:pt>
                      <c:pt idx="109">
                        <c:v>2.9</c:v>
                      </c:pt>
                      <c:pt idx="110">
                        <c:v>2.9</c:v>
                      </c:pt>
                      <c:pt idx="111">
                        <c:v>2.9</c:v>
                      </c:pt>
                      <c:pt idx="112">
                        <c:v>2.9</c:v>
                      </c:pt>
                      <c:pt idx="113">
                        <c:v>2.9</c:v>
                      </c:pt>
                      <c:pt idx="114">
                        <c:v>2.15</c:v>
                      </c:pt>
                      <c:pt idx="115">
                        <c:v>2.15</c:v>
                      </c:pt>
                      <c:pt idx="116">
                        <c:v>2.15</c:v>
                      </c:pt>
                      <c:pt idx="117">
                        <c:v>2.15</c:v>
                      </c:pt>
                      <c:pt idx="118">
                        <c:v>2.15</c:v>
                      </c:pt>
                      <c:pt idx="119">
                        <c:v>2.15</c:v>
                      </c:pt>
                      <c:pt idx="120">
                        <c:v>2.15</c:v>
                      </c:pt>
                      <c:pt idx="121">
                        <c:v>2.15</c:v>
                      </c:pt>
                      <c:pt idx="122">
                        <c:v>2.15</c:v>
                      </c:pt>
                      <c:pt idx="123">
                        <c:v>2.15</c:v>
                      </c:pt>
                      <c:pt idx="124">
                        <c:v>2.15</c:v>
                      </c:pt>
                      <c:pt idx="125">
                        <c:v>2.15</c:v>
                      </c:pt>
                      <c:pt idx="126">
                        <c:v>2.15</c:v>
                      </c:pt>
                      <c:pt idx="127">
                        <c:v>2.15</c:v>
                      </c:pt>
                      <c:pt idx="128">
                        <c:v>2.15</c:v>
                      </c:pt>
                      <c:pt idx="129">
                        <c:v>2.15</c:v>
                      </c:pt>
                      <c:pt idx="130">
                        <c:v>2.15</c:v>
                      </c:pt>
                      <c:pt idx="131">
                        <c:v>2.15</c:v>
                      </c:pt>
                      <c:pt idx="132">
                        <c:v>2.15</c:v>
                      </c:pt>
                      <c:pt idx="133">
                        <c:v>2.15</c:v>
                      </c:pt>
                      <c:pt idx="134">
                        <c:v>2.15</c:v>
                      </c:pt>
                      <c:pt idx="135">
                        <c:v>2.15</c:v>
                      </c:pt>
                      <c:pt idx="136">
                        <c:v>2.15</c:v>
                      </c:pt>
                      <c:pt idx="137">
                        <c:v>2.15</c:v>
                      </c:pt>
                      <c:pt idx="138">
                        <c:v>2.15</c:v>
                      </c:pt>
                      <c:pt idx="139">
                        <c:v>2.15</c:v>
                      </c:pt>
                      <c:pt idx="140">
                        <c:v>2.15</c:v>
                      </c:pt>
                      <c:pt idx="141">
                        <c:v>2.15</c:v>
                      </c:pt>
                      <c:pt idx="142">
                        <c:v>2.15</c:v>
                      </c:pt>
                      <c:pt idx="143">
                        <c:v>2.15</c:v>
                      </c:pt>
                      <c:pt idx="144">
                        <c:v>2.15</c:v>
                      </c:pt>
                      <c:pt idx="145">
                        <c:v>2.15</c:v>
                      </c:pt>
                      <c:pt idx="146">
                        <c:v>2.15</c:v>
                      </c:pt>
                      <c:pt idx="147">
                        <c:v>2.15</c:v>
                      </c:pt>
                      <c:pt idx="148">
                        <c:v>2.15</c:v>
                      </c:pt>
                      <c:pt idx="149">
                        <c:v>1.9</c:v>
                      </c:pt>
                      <c:pt idx="150">
                        <c:v>1.9</c:v>
                      </c:pt>
                      <c:pt idx="151">
                        <c:v>1.9</c:v>
                      </c:pt>
                      <c:pt idx="152">
                        <c:v>1.9</c:v>
                      </c:pt>
                      <c:pt idx="153">
                        <c:v>1.9</c:v>
                      </c:pt>
                      <c:pt idx="154">
                        <c:v>1.9</c:v>
                      </c:pt>
                      <c:pt idx="155">
                        <c:v>1.9</c:v>
                      </c:pt>
                      <c:pt idx="156">
                        <c:v>1.9</c:v>
                      </c:pt>
                      <c:pt idx="157">
                        <c:v>1.9</c:v>
                      </c:pt>
                      <c:pt idx="158">
                        <c:v>1.9</c:v>
                      </c:pt>
                      <c:pt idx="159">
                        <c:v>1.9</c:v>
                      </c:pt>
                      <c:pt idx="160">
                        <c:v>1.9</c:v>
                      </c:pt>
                      <c:pt idx="161">
                        <c:v>1.9</c:v>
                      </c:pt>
                      <c:pt idx="162">
                        <c:v>1.9</c:v>
                      </c:pt>
                      <c:pt idx="163">
                        <c:v>1.9</c:v>
                      </c:pt>
                      <c:pt idx="164">
                        <c:v>1.9</c:v>
                      </c:pt>
                      <c:pt idx="165">
                        <c:v>1.9</c:v>
                      </c:pt>
                      <c:pt idx="166">
                        <c:v>1.9</c:v>
                      </c:pt>
                      <c:pt idx="167">
                        <c:v>1.9</c:v>
                      </c:pt>
                      <c:pt idx="168">
                        <c:v>1.9</c:v>
                      </c:pt>
                      <c:pt idx="169">
                        <c:v>1.9</c:v>
                      </c:pt>
                      <c:pt idx="170">
                        <c:v>1.9</c:v>
                      </c:pt>
                      <c:pt idx="171">
                        <c:v>1.9</c:v>
                      </c:pt>
                      <c:pt idx="172">
                        <c:v>1.9</c:v>
                      </c:pt>
                      <c:pt idx="173">
                        <c:v>1.9</c:v>
                      </c:pt>
                      <c:pt idx="174">
                        <c:v>1.9</c:v>
                      </c:pt>
                      <c:pt idx="175">
                        <c:v>1.9</c:v>
                      </c:pt>
                      <c:pt idx="176">
                        <c:v>1.9</c:v>
                      </c:pt>
                      <c:pt idx="177">
                        <c:v>1.9</c:v>
                      </c:pt>
                      <c:pt idx="178">
                        <c:v>1.9</c:v>
                      </c:pt>
                      <c:pt idx="179">
                        <c:v>1.9</c:v>
                      </c:pt>
                      <c:pt idx="180">
                        <c:v>1.9</c:v>
                      </c:pt>
                      <c:pt idx="181">
                        <c:v>1.9</c:v>
                      </c:pt>
                      <c:pt idx="182">
                        <c:v>1.9</c:v>
                      </c:pt>
                      <c:pt idx="183">
                        <c:v>1.9</c:v>
                      </c:pt>
                      <c:pt idx="184">
                        <c:v>1.9</c:v>
                      </c:pt>
                      <c:pt idx="185">
                        <c:v>1.9</c:v>
                      </c:pt>
                      <c:pt idx="186">
                        <c:v>1.9</c:v>
                      </c:pt>
                      <c:pt idx="187">
                        <c:v>1.9</c:v>
                      </c:pt>
                      <c:pt idx="188">
                        <c:v>1.9</c:v>
                      </c:pt>
                      <c:pt idx="189">
                        <c:v>1.9</c:v>
                      </c:pt>
                      <c:pt idx="190">
                        <c:v>1.9</c:v>
                      </c:pt>
                      <c:pt idx="191">
                        <c:v>1.9</c:v>
                      </c:pt>
                      <c:pt idx="192">
                        <c:v>1.9</c:v>
                      </c:pt>
                      <c:pt idx="193">
                        <c:v>1.9</c:v>
                      </c:pt>
                      <c:pt idx="194">
                        <c:v>1.9</c:v>
                      </c:pt>
                      <c:pt idx="195">
                        <c:v>1.9</c:v>
                      </c:pt>
                      <c:pt idx="196">
                        <c:v>1.9</c:v>
                      </c:pt>
                      <c:pt idx="197">
                        <c:v>1.9</c:v>
                      </c:pt>
                      <c:pt idx="198">
                        <c:v>1.9</c:v>
                      </c:pt>
                      <c:pt idx="199">
                        <c:v>1.9</c:v>
                      </c:pt>
                      <c:pt idx="200">
                        <c:v>1.9</c:v>
                      </c:pt>
                      <c:pt idx="201">
                        <c:v>1.9</c:v>
                      </c:pt>
                      <c:pt idx="202">
                        <c:v>1.9</c:v>
                      </c:pt>
                      <c:pt idx="203">
                        <c:v>1.9</c:v>
                      </c:pt>
                      <c:pt idx="204">
                        <c:v>1.9</c:v>
                      </c:pt>
                      <c:pt idx="205">
                        <c:v>1.9</c:v>
                      </c:pt>
                      <c:pt idx="206">
                        <c:v>1.9</c:v>
                      </c:pt>
                      <c:pt idx="207">
                        <c:v>1.9</c:v>
                      </c:pt>
                      <c:pt idx="208">
                        <c:v>1.9</c:v>
                      </c:pt>
                      <c:pt idx="209">
                        <c:v>1.9</c:v>
                      </c:pt>
                      <c:pt idx="210">
                        <c:v>1.9</c:v>
                      </c:pt>
                      <c:pt idx="211">
                        <c:v>1.9</c:v>
                      </c:pt>
                      <c:pt idx="212">
                        <c:v>1.9</c:v>
                      </c:pt>
                      <c:pt idx="213">
                        <c:v>1.9</c:v>
                      </c:pt>
                      <c:pt idx="214">
                        <c:v>1.9</c:v>
                      </c:pt>
                      <c:pt idx="215">
                        <c:v>1.9</c:v>
                      </c:pt>
                      <c:pt idx="216">
                        <c:v>1.9</c:v>
                      </c:pt>
                      <c:pt idx="217">
                        <c:v>1.9</c:v>
                      </c:pt>
                      <c:pt idx="218">
                        <c:v>1.9</c:v>
                      </c:pt>
                      <c:pt idx="219">
                        <c:v>1.9</c:v>
                      </c:pt>
                      <c:pt idx="220">
                        <c:v>1.9</c:v>
                      </c:pt>
                      <c:pt idx="221">
                        <c:v>1.9</c:v>
                      </c:pt>
                      <c:pt idx="222">
                        <c:v>1.9</c:v>
                      </c:pt>
                      <c:pt idx="223">
                        <c:v>1.9</c:v>
                      </c:pt>
                      <c:pt idx="224">
                        <c:v>1.9</c:v>
                      </c:pt>
                      <c:pt idx="225">
                        <c:v>1.9</c:v>
                      </c:pt>
                      <c:pt idx="226">
                        <c:v>1.9</c:v>
                      </c:pt>
                      <c:pt idx="227">
                        <c:v>1.9</c:v>
                      </c:pt>
                      <c:pt idx="228">
                        <c:v>1.9</c:v>
                      </c:pt>
                      <c:pt idx="229">
                        <c:v>1.9</c:v>
                      </c:pt>
                      <c:pt idx="230">
                        <c:v>1.9</c:v>
                      </c:pt>
                      <c:pt idx="231">
                        <c:v>1.9</c:v>
                      </c:pt>
                      <c:pt idx="232">
                        <c:v>1.9</c:v>
                      </c:pt>
                      <c:pt idx="233">
                        <c:v>1.9</c:v>
                      </c:pt>
                      <c:pt idx="234">
                        <c:v>1.9</c:v>
                      </c:pt>
                      <c:pt idx="235">
                        <c:v>1.9</c:v>
                      </c:pt>
                      <c:pt idx="236">
                        <c:v>1.9</c:v>
                      </c:pt>
                      <c:pt idx="237">
                        <c:v>1.9</c:v>
                      </c:pt>
                      <c:pt idx="238">
                        <c:v>1.9</c:v>
                      </c:pt>
                      <c:pt idx="239">
                        <c:v>1.9</c:v>
                      </c:pt>
                      <c:pt idx="240">
                        <c:v>1.9</c:v>
                      </c:pt>
                      <c:pt idx="241">
                        <c:v>1.9</c:v>
                      </c:pt>
                      <c:pt idx="242">
                        <c:v>1.9</c:v>
                      </c:pt>
                      <c:pt idx="243">
                        <c:v>1.9</c:v>
                      </c:pt>
                      <c:pt idx="244">
                        <c:v>1.9</c:v>
                      </c:pt>
                      <c:pt idx="245">
                        <c:v>1.9</c:v>
                      </c:pt>
                      <c:pt idx="246">
                        <c:v>1.9</c:v>
                      </c:pt>
                      <c:pt idx="247">
                        <c:v>1.9</c:v>
                      </c:pt>
                      <c:pt idx="248">
                        <c:v>1.9</c:v>
                      </c:pt>
                      <c:pt idx="249">
                        <c:v>1.9</c:v>
                      </c:pt>
                      <c:pt idx="250">
                        <c:v>1.9</c:v>
                      </c:pt>
                      <c:pt idx="251">
                        <c:v>1.9</c:v>
                      </c:pt>
                      <c:pt idx="252">
                        <c:v>1.9</c:v>
                      </c:pt>
                      <c:pt idx="253">
                        <c:v>1.9</c:v>
                      </c:pt>
                      <c:pt idx="254">
                        <c:v>1.9</c:v>
                      </c:pt>
                      <c:pt idx="255">
                        <c:v>1.9</c:v>
                      </c:pt>
                      <c:pt idx="256">
                        <c:v>1.9</c:v>
                      </c:pt>
                      <c:pt idx="257">
                        <c:v>1.9</c:v>
                      </c:pt>
                      <c:pt idx="258">
                        <c:v>1.9</c:v>
                      </c:pt>
                      <c:pt idx="259">
                        <c:v>1.9</c:v>
                      </c:pt>
                      <c:pt idx="260">
                        <c:v>1.9</c:v>
                      </c:pt>
                      <c:pt idx="261">
                        <c:v>1.9</c:v>
                      </c:pt>
                      <c:pt idx="262">
                        <c:v>1.9</c:v>
                      </c:pt>
                      <c:pt idx="263">
                        <c:v>1.9</c:v>
                      </c:pt>
                      <c:pt idx="264">
                        <c:v>1.9</c:v>
                      </c:pt>
                      <c:pt idx="265">
                        <c:v>1.9</c:v>
                      </c:pt>
                      <c:pt idx="266">
                        <c:v>1.9</c:v>
                      </c:pt>
                      <c:pt idx="267">
                        <c:v>1.9</c:v>
                      </c:pt>
                      <c:pt idx="268">
                        <c:v>1.9</c:v>
                      </c:pt>
                      <c:pt idx="269">
                        <c:v>1.9</c:v>
                      </c:pt>
                      <c:pt idx="270">
                        <c:v>1.9</c:v>
                      </c:pt>
                      <c:pt idx="271">
                        <c:v>1.9</c:v>
                      </c:pt>
                      <c:pt idx="272">
                        <c:v>1.9</c:v>
                      </c:pt>
                      <c:pt idx="273">
                        <c:v>1.9</c:v>
                      </c:pt>
                      <c:pt idx="274">
                        <c:v>1.9</c:v>
                      </c:pt>
                      <c:pt idx="275">
                        <c:v>1.9</c:v>
                      </c:pt>
                      <c:pt idx="276">
                        <c:v>1.9</c:v>
                      </c:pt>
                      <c:pt idx="277">
                        <c:v>1.9</c:v>
                      </c:pt>
                      <c:pt idx="278">
                        <c:v>1.9</c:v>
                      </c:pt>
                      <c:pt idx="279">
                        <c:v>1.9</c:v>
                      </c:pt>
                      <c:pt idx="280">
                        <c:v>1.9</c:v>
                      </c:pt>
                      <c:pt idx="281">
                        <c:v>1.9</c:v>
                      </c:pt>
                      <c:pt idx="282">
                        <c:v>1.9</c:v>
                      </c:pt>
                      <c:pt idx="283">
                        <c:v>1.9</c:v>
                      </c:pt>
                      <c:pt idx="284">
                        <c:v>1.9</c:v>
                      </c:pt>
                      <c:pt idx="285">
                        <c:v>1.9</c:v>
                      </c:pt>
                      <c:pt idx="286">
                        <c:v>1.9</c:v>
                      </c:pt>
                      <c:pt idx="287">
                        <c:v>1.9</c:v>
                      </c:pt>
                      <c:pt idx="288">
                        <c:v>1.9</c:v>
                      </c:pt>
                      <c:pt idx="289">
                        <c:v>1.9</c:v>
                      </c:pt>
                      <c:pt idx="290">
                        <c:v>1.9</c:v>
                      </c:pt>
                      <c:pt idx="291">
                        <c:v>1.9</c:v>
                      </c:pt>
                      <c:pt idx="292">
                        <c:v>1.9</c:v>
                      </c:pt>
                      <c:pt idx="293">
                        <c:v>1.9</c:v>
                      </c:pt>
                      <c:pt idx="294">
                        <c:v>1.9</c:v>
                      </c:pt>
                      <c:pt idx="295">
                        <c:v>1.9</c:v>
                      </c:pt>
                      <c:pt idx="296">
                        <c:v>1.9</c:v>
                      </c:pt>
                      <c:pt idx="297">
                        <c:v>1.9</c:v>
                      </c:pt>
                      <c:pt idx="298">
                        <c:v>1.9</c:v>
                      </c:pt>
                      <c:pt idx="299">
                        <c:v>1.9</c:v>
                      </c:pt>
                      <c:pt idx="300">
                        <c:v>1.9</c:v>
                      </c:pt>
                      <c:pt idx="301">
                        <c:v>1.9</c:v>
                      </c:pt>
                      <c:pt idx="302">
                        <c:v>2.65</c:v>
                      </c:pt>
                      <c:pt idx="303">
                        <c:v>2.65</c:v>
                      </c:pt>
                      <c:pt idx="304">
                        <c:v>2.65</c:v>
                      </c:pt>
                      <c:pt idx="305">
                        <c:v>2.65</c:v>
                      </c:pt>
                      <c:pt idx="306">
                        <c:v>2.65</c:v>
                      </c:pt>
                      <c:pt idx="307">
                        <c:v>2.65</c:v>
                      </c:pt>
                      <c:pt idx="308">
                        <c:v>2.65</c:v>
                      </c:pt>
                      <c:pt idx="309">
                        <c:v>2.65</c:v>
                      </c:pt>
                      <c:pt idx="310">
                        <c:v>2.65</c:v>
                      </c:pt>
                      <c:pt idx="311">
                        <c:v>2.65</c:v>
                      </c:pt>
                      <c:pt idx="312">
                        <c:v>2.65</c:v>
                      </c:pt>
                      <c:pt idx="313">
                        <c:v>2.65</c:v>
                      </c:pt>
                      <c:pt idx="314">
                        <c:v>2.65</c:v>
                      </c:pt>
                      <c:pt idx="315">
                        <c:v>2.65</c:v>
                      </c:pt>
                      <c:pt idx="316">
                        <c:v>2.65</c:v>
                      </c:pt>
                      <c:pt idx="317">
                        <c:v>2.65</c:v>
                      </c:pt>
                      <c:pt idx="318">
                        <c:v>2.65</c:v>
                      </c:pt>
                      <c:pt idx="319">
                        <c:v>2.65</c:v>
                      </c:pt>
                      <c:pt idx="320">
                        <c:v>2.65</c:v>
                      </c:pt>
                      <c:pt idx="321">
                        <c:v>2.65</c:v>
                      </c:pt>
                      <c:pt idx="322">
                        <c:v>2.65</c:v>
                      </c:pt>
                      <c:pt idx="323">
                        <c:v>2.65</c:v>
                      </c:pt>
                      <c:pt idx="324">
                        <c:v>2.65</c:v>
                      </c:pt>
                      <c:pt idx="325">
                        <c:v>2.65</c:v>
                      </c:pt>
                      <c:pt idx="326">
                        <c:v>2.65</c:v>
                      </c:pt>
                      <c:pt idx="327">
                        <c:v>2.65</c:v>
                      </c:pt>
                      <c:pt idx="328">
                        <c:v>2.65</c:v>
                      </c:pt>
                      <c:pt idx="329">
                        <c:v>2.65</c:v>
                      </c:pt>
                      <c:pt idx="330">
                        <c:v>2.65</c:v>
                      </c:pt>
                      <c:pt idx="331">
                        <c:v>2.65</c:v>
                      </c:pt>
                      <c:pt idx="332">
                        <c:v>2.65</c:v>
                      </c:pt>
                      <c:pt idx="333">
                        <c:v>2.65</c:v>
                      </c:pt>
                      <c:pt idx="334">
                        <c:v>2.65</c:v>
                      </c:pt>
                      <c:pt idx="335">
                        <c:v>3.4</c:v>
                      </c:pt>
                      <c:pt idx="336">
                        <c:v>3.4</c:v>
                      </c:pt>
                      <c:pt idx="337">
                        <c:v>3.4</c:v>
                      </c:pt>
                      <c:pt idx="338">
                        <c:v>3.4</c:v>
                      </c:pt>
                      <c:pt idx="339">
                        <c:v>3.4</c:v>
                      </c:pt>
                      <c:pt idx="340">
                        <c:v>3.4</c:v>
                      </c:pt>
                      <c:pt idx="341">
                        <c:v>3.4</c:v>
                      </c:pt>
                      <c:pt idx="342">
                        <c:v>3.4</c:v>
                      </c:pt>
                      <c:pt idx="343">
                        <c:v>3.4</c:v>
                      </c:pt>
                      <c:pt idx="344">
                        <c:v>3.4</c:v>
                      </c:pt>
                      <c:pt idx="345">
                        <c:v>3.4</c:v>
                      </c:pt>
                      <c:pt idx="346">
                        <c:v>3.4</c:v>
                      </c:pt>
                      <c:pt idx="347">
                        <c:v>3.4</c:v>
                      </c:pt>
                      <c:pt idx="348">
                        <c:v>3.4</c:v>
                      </c:pt>
                      <c:pt idx="349">
                        <c:v>3.4</c:v>
                      </c:pt>
                      <c:pt idx="350">
                        <c:v>3.4</c:v>
                      </c:pt>
                      <c:pt idx="351">
                        <c:v>3.4</c:v>
                      </c:pt>
                      <c:pt idx="352">
                        <c:v>3.4</c:v>
                      </c:pt>
                      <c:pt idx="353">
                        <c:v>3.4</c:v>
                      </c:pt>
                      <c:pt idx="354">
                        <c:v>3.4</c:v>
                      </c:pt>
                      <c:pt idx="355">
                        <c:v>3.4</c:v>
                      </c:pt>
                      <c:pt idx="356">
                        <c:v>3.4</c:v>
                      </c:pt>
                      <c:pt idx="357">
                        <c:v>3.4</c:v>
                      </c:pt>
                      <c:pt idx="358">
                        <c:v>3.4</c:v>
                      </c:pt>
                      <c:pt idx="359">
                        <c:v>3.4</c:v>
                      </c:pt>
                      <c:pt idx="360">
                        <c:v>3.4</c:v>
                      </c:pt>
                      <c:pt idx="361">
                        <c:v>3.4</c:v>
                      </c:pt>
                      <c:pt idx="362">
                        <c:v>3.4</c:v>
                      </c:pt>
                      <c:pt idx="363">
                        <c:v>3.4</c:v>
                      </c:pt>
                      <c:pt idx="364">
                        <c:v>4.1500000000000004</c:v>
                      </c:pt>
                      <c:pt idx="365">
                        <c:v>4.1500000000000004</c:v>
                      </c:pt>
                      <c:pt idx="366">
                        <c:v>4.1500000000000004</c:v>
                      </c:pt>
                      <c:pt idx="367">
                        <c:v>4.1500000000000004</c:v>
                      </c:pt>
                      <c:pt idx="368">
                        <c:v>4.1500000000000004</c:v>
                      </c:pt>
                      <c:pt idx="369">
                        <c:v>4.1500000000000004</c:v>
                      </c:pt>
                      <c:pt idx="370">
                        <c:v>4.1500000000000004</c:v>
                      </c:pt>
                      <c:pt idx="371">
                        <c:v>4.1500000000000004</c:v>
                      </c:pt>
                      <c:pt idx="372">
                        <c:v>4.1500000000000004</c:v>
                      </c:pt>
                      <c:pt idx="373">
                        <c:v>4.1500000000000004</c:v>
                      </c:pt>
                      <c:pt idx="374">
                        <c:v>4.1500000000000004</c:v>
                      </c:pt>
                      <c:pt idx="375">
                        <c:v>4.1500000000000004</c:v>
                      </c:pt>
                      <c:pt idx="376">
                        <c:v>4.1500000000000004</c:v>
                      </c:pt>
                      <c:pt idx="377">
                        <c:v>4.1500000000000004</c:v>
                      </c:pt>
                      <c:pt idx="378">
                        <c:v>4.1500000000000004</c:v>
                      </c:pt>
                      <c:pt idx="379">
                        <c:v>4.1500000000000004</c:v>
                      </c:pt>
                      <c:pt idx="380">
                        <c:v>4.1500000000000004</c:v>
                      </c:pt>
                      <c:pt idx="381">
                        <c:v>4.1500000000000004</c:v>
                      </c:pt>
                      <c:pt idx="382">
                        <c:v>4.1500000000000004</c:v>
                      </c:pt>
                      <c:pt idx="383">
                        <c:v>4.1500000000000004</c:v>
                      </c:pt>
                      <c:pt idx="384">
                        <c:v>4.1500000000000004</c:v>
                      </c:pt>
                      <c:pt idx="385">
                        <c:v>4.1500000000000004</c:v>
                      </c:pt>
                      <c:pt idx="386">
                        <c:v>4.1500000000000004</c:v>
                      </c:pt>
                      <c:pt idx="387">
                        <c:v>4.1500000000000004</c:v>
                      </c:pt>
                      <c:pt idx="388">
                        <c:v>4.1500000000000004</c:v>
                      </c:pt>
                      <c:pt idx="389">
                        <c:v>4.1500000000000004</c:v>
                      </c:pt>
                      <c:pt idx="390">
                        <c:v>4.1500000000000004</c:v>
                      </c:pt>
                      <c:pt idx="391">
                        <c:v>4.1500000000000004</c:v>
                      </c:pt>
                      <c:pt idx="392">
                        <c:v>4.1500000000000004</c:v>
                      </c:pt>
                      <c:pt idx="393">
                        <c:v>4.1500000000000004</c:v>
                      </c:pt>
                      <c:pt idx="394">
                        <c:v>4.1500000000000004</c:v>
                      </c:pt>
                      <c:pt idx="395">
                        <c:v>4.1500000000000004</c:v>
                      </c:pt>
                      <c:pt idx="396">
                        <c:v>4.1500000000000004</c:v>
                      </c:pt>
                      <c:pt idx="397">
                        <c:v>4.1500000000000004</c:v>
                      </c:pt>
                      <c:pt idx="398">
                        <c:v>4.1500000000000004</c:v>
                      </c:pt>
                      <c:pt idx="399">
                        <c:v>5.15</c:v>
                      </c:pt>
                      <c:pt idx="400">
                        <c:v>5.15</c:v>
                      </c:pt>
                      <c:pt idx="401">
                        <c:v>5.15</c:v>
                      </c:pt>
                      <c:pt idx="402">
                        <c:v>5.15</c:v>
                      </c:pt>
                      <c:pt idx="403">
                        <c:v>5.15</c:v>
                      </c:pt>
                      <c:pt idx="404">
                        <c:v>5.15</c:v>
                      </c:pt>
                      <c:pt idx="405">
                        <c:v>5.15</c:v>
                      </c:pt>
                      <c:pt idx="406">
                        <c:v>5.15</c:v>
                      </c:pt>
                      <c:pt idx="407">
                        <c:v>5.15</c:v>
                      </c:pt>
                      <c:pt idx="408">
                        <c:v>5.15</c:v>
                      </c:pt>
                      <c:pt idx="409">
                        <c:v>5.15</c:v>
                      </c:pt>
                      <c:pt idx="410">
                        <c:v>5.15</c:v>
                      </c:pt>
                      <c:pt idx="411">
                        <c:v>5.15</c:v>
                      </c:pt>
                      <c:pt idx="412">
                        <c:v>5.15</c:v>
                      </c:pt>
                      <c:pt idx="413">
                        <c:v>5.15</c:v>
                      </c:pt>
                      <c:pt idx="414">
                        <c:v>5.15</c:v>
                      </c:pt>
                      <c:pt idx="415">
                        <c:v>5.15</c:v>
                      </c:pt>
                      <c:pt idx="416">
                        <c:v>5.15</c:v>
                      </c:pt>
                      <c:pt idx="417">
                        <c:v>5.15</c:v>
                      </c:pt>
                      <c:pt idx="418">
                        <c:v>5.15</c:v>
                      </c:pt>
                      <c:pt idx="419">
                        <c:v>5.15</c:v>
                      </c:pt>
                      <c:pt idx="420">
                        <c:v>5.15</c:v>
                      </c:pt>
                      <c:pt idx="421">
                        <c:v>5.15</c:v>
                      </c:pt>
                      <c:pt idx="422">
                        <c:v>5.15</c:v>
                      </c:pt>
                      <c:pt idx="423">
                        <c:v>5.15</c:v>
                      </c:pt>
                      <c:pt idx="424">
                        <c:v>5.15</c:v>
                      </c:pt>
                      <c:pt idx="425">
                        <c:v>5.15</c:v>
                      </c:pt>
                      <c:pt idx="426">
                        <c:v>5.15</c:v>
                      </c:pt>
                      <c:pt idx="427">
                        <c:v>5.15</c:v>
                      </c:pt>
                      <c:pt idx="428">
                        <c:v>5.15</c:v>
                      </c:pt>
                      <c:pt idx="429">
                        <c:v>5.15</c:v>
                      </c:pt>
                      <c:pt idx="430">
                        <c:v>5.15</c:v>
                      </c:pt>
                      <c:pt idx="431">
                        <c:v>5.15</c:v>
                      </c:pt>
                      <c:pt idx="432">
                        <c:v>6.15</c:v>
                      </c:pt>
                      <c:pt idx="433">
                        <c:v>6.15</c:v>
                      </c:pt>
                      <c:pt idx="434">
                        <c:v>6.15</c:v>
                      </c:pt>
                      <c:pt idx="435">
                        <c:v>6.15</c:v>
                      </c:pt>
                      <c:pt idx="436">
                        <c:v>6.15</c:v>
                      </c:pt>
                      <c:pt idx="437">
                        <c:v>6.15</c:v>
                      </c:pt>
                      <c:pt idx="438">
                        <c:v>6.15</c:v>
                      </c:pt>
                      <c:pt idx="439">
                        <c:v>6.15</c:v>
                      </c:pt>
                      <c:pt idx="440">
                        <c:v>6.15</c:v>
                      </c:pt>
                      <c:pt idx="441">
                        <c:v>6.15</c:v>
                      </c:pt>
                      <c:pt idx="442">
                        <c:v>6.15</c:v>
                      </c:pt>
                      <c:pt idx="443">
                        <c:v>6.15</c:v>
                      </c:pt>
                      <c:pt idx="444">
                        <c:v>6.15</c:v>
                      </c:pt>
                      <c:pt idx="445">
                        <c:v>6.15</c:v>
                      </c:pt>
                      <c:pt idx="446">
                        <c:v>6.15</c:v>
                      </c:pt>
                      <c:pt idx="447">
                        <c:v>6.15</c:v>
                      </c:pt>
                      <c:pt idx="448">
                        <c:v>6.15</c:v>
                      </c:pt>
                      <c:pt idx="449">
                        <c:v>6.15</c:v>
                      </c:pt>
                      <c:pt idx="450">
                        <c:v>6.15</c:v>
                      </c:pt>
                      <c:pt idx="451">
                        <c:v>6.15</c:v>
                      </c:pt>
                      <c:pt idx="452">
                        <c:v>6.15</c:v>
                      </c:pt>
                      <c:pt idx="453">
                        <c:v>6.15</c:v>
                      </c:pt>
                      <c:pt idx="454">
                        <c:v>6.15</c:v>
                      </c:pt>
                      <c:pt idx="455">
                        <c:v>6.15</c:v>
                      </c:pt>
                      <c:pt idx="456">
                        <c:v>6.15</c:v>
                      </c:pt>
                      <c:pt idx="457">
                        <c:v>7.65</c:v>
                      </c:pt>
                      <c:pt idx="458">
                        <c:v>7.65</c:v>
                      </c:pt>
                      <c:pt idx="459">
                        <c:v>7.65</c:v>
                      </c:pt>
                      <c:pt idx="460">
                        <c:v>7.65</c:v>
                      </c:pt>
                      <c:pt idx="461">
                        <c:v>7.65</c:v>
                      </c:pt>
                      <c:pt idx="462">
                        <c:v>7.65</c:v>
                      </c:pt>
                      <c:pt idx="463">
                        <c:v>7.65</c:v>
                      </c:pt>
                      <c:pt idx="464">
                        <c:v>7.65</c:v>
                      </c:pt>
                      <c:pt idx="465">
                        <c:v>7.65</c:v>
                      </c:pt>
                      <c:pt idx="466">
                        <c:v>7.65</c:v>
                      </c:pt>
                      <c:pt idx="467">
                        <c:v>7.65</c:v>
                      </c:pt>
                      <c:pt idx="468">
                        <c:v>7.65</c:v>
                      </c:pt>
                      <c:pt idx="469">
                        <c:v>7.65</c:v>
                      </c:pt>
                      <c:pt idx="470">
                        <c:v>7.65</c:v>
                      </c:pt>
                      <c:pt idx="471">
                        <c:v>7.65</c:v>
                      </c:pt>
                      <c:pt idx="472">
                        <c:v>7.65</c:v>
                      </c:pt>
                      <c:pt idx="473">
                        <c:v>7.65</c:v>
                      </c:pt>
                      <c:pt idx="474">
                        <c:v>7.65</c:v>
                      </c:pt>
                      <c:pt idx="475">
                        <c:v>7.65</c:v>
                      </c:pt>
                      <c:pt idx="476">
                        <c:v>7.65</c:v>
                      </c:pt>
                      <c:pt idx="477">
                        <c:v>7.65</c:v>
                      </c:pt>
                      <c:pt idx="478">
                        <c:v>7.65</c:v>
                      </c:pt>
                      <c:pt idx="479">
                        <c:v>7.65</c:v>
                      </c:pt>
                      <c:pt idx="480">
                        <c:v>7.65</c:v>
                      </c:pt>
                      <c:pt idx="481">
                        <c:v>7.65</c:v>
                      </c:pt>
                      <c:pt idx="482">
                        <c:v>7.65</c:v>
                      </c:pt>
                      <c:pt idx="483">
                        <c:v>7.65</c:v>
                      </c:pt>
                      <c:pt idx="484">
                        <c:v>7.65</c:v>
                      </c:pt>
                      <c:pt idx="485">
                        <c:v>9.15</c:v>
                      </c:pt>
                      <c:pt idx="486">
                        <c:v>9.15</c:v>
                      </c:pt>
                      <c:pt idx="487">
                        <c:v>9.15</c:v>
                      </c:pt>
                      <c:pt idx="488">
                        <c:v>9.15</c:v>
                      </c:pt>
                      <c:pt idx="489">
                        <c:v>9.15</c:v>
                      </c:pt>
                      <c:pt idx="490">
                        <c:v>9.15</c:v>
                      </c:pt>
                      <c:pt idx="491">
                        <c:v>9.15</c:v>
                      </c:pt>
                      <c:pt idx="492">
                        <c:v>9.15</c:v>
                      </c:pt>
                      <c:pt idx="493">
                        <c:v>9.15</c:v>
                      </c:pt>
                      <c:pt idx="494">
                        <c:v>9.15</c:v>
                      </c:pt>
                      <c:pt idx="495">
                        <c:v>9.15</c:v>
                      </c:pt>
                      <c:pt idx="496">
                        <c:v>9.15</c:v>
                      </c:pt>
                      <c:pt idx="497">
                        <c:v>9.15</c:v>
                      </c:pt>
                      <c:pt idx="498">
                        <c:v>9.15</c:v>
                      </c:pt>
                      <c:pt idx="499">
                        <c:v>9.15</c:v>
                      </c:pt>
                      <c:pt idx="500">
                        <c:v>9.15</c:v>
                      </c:pt>
                      <c:pt idx="501">
                        <c:v>9.15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055-44CC-AF3E-64F64FDA0852}"/>
                  </c:ext>
                </c:extLst>
              </c15:ser>
            </c15:filteredLineSeries>
          </c:ext>
        </c:extLst>
      </c:lineChart>
      <c:dateAx>
        <c:axId val="10686672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7055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06867055"/>
        <c:scaling>
          <c:orientation val="minMax"/>
          <c:max val="12"/>
          <c:min val="-6"/>
        </c:scaling>
        <c:delete val="0"/>
        <c:axPos val="l"/>
        <c:numFmt formatCode="#,##0.0_ ;[Red]\-#,##0.0\ " sourceLinked="0"/>
        <c:majorTickMark val="none"/>
        <c:minorTickMark val="none"/>
        <c:tickLblPos val="nextTo"/>
        <c:spPr>
          <a:noFill/>
          <a:ln w="15875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66727"/>
        <c:crosses val="autoZero"/>
        <c:crossBetween val="between"/>
      </c:valAx>
      <c:valAx>
        <c:axId val="1306700416"/>
        <c:scaling>
          <c:orientation val="minMax"/>
          <c:max val="14"/>
          <c:min val="0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.0_ ;[Red]\-#,##0.0\ " sourceLinked="0"/>
        <c:majorTickMark val="in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6703368"/>
        <c:crosses val="max"/>
        <c:crossBetween val="between"/>
        <c:minorUnit val="1"/>
      </c:valAx>
      <c:dateAx>
        <c:axId val="13067033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06700416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511811024" right="0.511811024" top="0.78740157499999996" bottom="0.78740157499999996" header="0.31496062000000002" footer="0.31496062000000002"/>
  <pageSetup paperSize="9" orientation="landscape" r:id="rId1"/>
  <headerFooter>
    <oddHeader>&amp;R&amp;"Calibri"&amp;10&amp;K000000#interna&amp;1#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0" workbookViewId="0"/>
  </sheetViews>
  <pageMargins left="0.511811024" right="0.511811024" top="0.78740157499999996" bottom="0.78740157499999996" header="0.31496062000000002" footer="0.31496062000000002"/>
  <pageSetup paperSize="9" orientation="landscape" r:id="rId1"/>
  <headerFooter>
    <oddHeader>&amp;R&amp;"Calibri"&amp;10&amp;K000000#interna&amp;1#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0" workbookViewId="0"/>
  </sheetViews>
  <pageMargins left="0.511811024" right="0.511811024" top="0.78740157499999996" bottom="0.78740157499999996" header="0.31496062000000002" footer="0.31496062000000002"/>
  <pageSetup paperSize="9" orientation="landscape" r:id="rId1"/>
  <headerFooter>
    <oddHeader>&amp;R&amp;"Calibri"&amp;10&amp;K000000#interna&amp;1#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29775" cy="59912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0.0022</cdr:x>
      <cdr:y>0.03932</cdr:y>
    </cdr:from>
    <cdr:to>
      <cdr:x>0.06374</cdr:x>
      <cdr:y>0.08518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186" y="235578"/>
          <a:ext cx="592616" cy="274758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chemeClr val="bg1"/>
              </a:solidFill>
            </a:rPr>
            <a:t>Retorno</a:t>
          </a:r>
        </a:p>
      </cdr:txBody>
    </cdr:sp>
  </cdr:relSizeAnchor>
  <cdr:relSizeAnchor xmlns:cdr="http://schemas.openxmlformats.org/drawingml/2006/chartDrawing">
    <cdr:from>
      <cdr:x>0.95385</cdr:x>
      <cdr:y>0.04426</cdr:y>
    </cdr:from>
    <cdr:to>
      <cdr:x>1</cdr:x>
      <cdr:y>0.09012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9185361" y="265175"/>
          <a:ext cx="444414" cy="274757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050" b="1">
              <a:solidFill>
                <a:schemeClr val="bg1"/>
              </a:solidFill>
            </a:rPr>
            <a:t>Taxa</a:t>
          </a:r>
        </a:p>
      </cdr:txBody>
    </cdr:sp>
  </cdr:relSizeAnchor>
  <cdr:relSizeAnchor xmlns:cdr="http://schemas.openxmlformats.org/drawingml/2006/chartDrawing">
    <cdr:from>
      <cdr:x>0.39169</cdr:x>
      <cdr:y>0.02544</cdr:y>
    </cdr:from>
    <cdr:to>
      <cdr:x>0.6393</cdr:x>
      <cdr:y>0.08002</cdr:y>
    </cdr:to>
    <cdr:grpSp>
      <cdr:nvGrpSpPr>
        <cdr:cNvPr id="7" name="Agrupar 6">
          <a:extLst xmlns:a="http://schemas.openxmlformats.org/drawingml/2006/main">
            <a:ext uri="{FF2B5EF4-FFF2-40B4-BE49-F238E27FC236}">
              <a16:creationId xmlns:a16="http://schemas.microsoft.com/office/drawing/2014/main" id="{599BD7C1-AB34-4F5F-6AA5-7822BBED5D57}"/>
            </a:ext>
          </a:extLst>
        </cdr:cNvPr>
        <cdr:cNvGrpSpPr/>
      </cdr:nvGrpSpPr>
      <cdr:grpSpPr>
        <a:xfrm xmlns:a="http://schemas.openxmlformats.org/drawingml/2006/main">
          <a:off x="3771887" y="152417"/>
          <a:ext cx="2384428" cy="327001"/>
          <a:chOff x="3771900" y="152400"/>
          <a:chExt cx="2384425" cy="327025"/>
        </a:xfrm>
      </cdr:grpSpPr>
      <cdr:sp macro="" textlink="">
        <cdr:nvSpPr>
          <cdr:cNvPr id="4" name="CaixaDeTexto 3">
            <a:extLst xmlns:a="http://schemas.openxmlformats.org/drawingml/2006/main">
              <a:ext uri="{FF2B5EF4-FFF2-40B4-BE49-F238E27FC236}">
                <a16:creationId xmlns:a16="http://schemas.microsoft.com/office/drawing/2014/main" id="{72D18F3C-56F4-D431-B583-A83995B452F9}"/>
              </a:ext>
            </a:extLst>
          </cdr:cNvPr>
          <cdr:cNvSpPr txBox="1"/>
        </cdr:nvSpPr>
        <cdr:spPr>
          <a:xfrm xmlns:a="http://schemas.openxmlformats.org/drawingml/2006/main">
            <a:off x="3771900" y="152400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rtlCol="0"/>
          <a:lstStyle xmlns:a="http://schemas.openxmlformats.org/drawingml/2006/main"/>
          <a:p xmlns:a="http://schemas.openxmlformats.org/drawingml/2006/main">
            <a:r>
              <a:rPr lang="pt-BR" sz="2000" b="1">
                <a:solidFill>
                  <a:schemeClr val="tx2">
                    <a:lumMod val="60000"/>
                    <a:lumOff val="40000"/>
                  </a:schemeClr>
                </a:solidFill>
              </a:rPr>
              <a:t>07/21</a:t>
            </a:r>
          </a:p>
        </cdr:txBody>
      </cdr:sp>
      <cdr:sp macro="" textlink="">
        <cdr:nvSpPr>
          <cdr:cNvPr id="5" name="CaixaDeTexto 1">
            <a:extLst xmlns:a="http://schemas.openxmlformats.org/drawingml/2006/main">
              <a:ext uri="{FF2B5EF4-FFF2-40B4-BE49-F238E27FC236}">
                <a16:creationId xmlns:a16="http://schemas.microsoft.com/office/drawing/2014/main" id="{E6C6FD42-11FB-7AC1-86F8-8BDFC8A7EA03}"/>
              </a:ext>
            </a:extLst>
          </cdr:cNvPr>
          <cdr:cNvSpPr txBox="1"/>
        </cdr:nvSpPr>
        <cdr:spPr>
          <a:xfrm xmlns:a="http://schemas.openxmlformats.org/drawingml/2006/main">
            <a:off x="4537075" y="155575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pt-BR" sz="2000" b="1">
                <a:solidFill>
                  <a:schemeClr val="accent2">
                    <a:lumMod val="75000"/>
                  </a:schemeClr>
                </a:solidFill>
              </a:rPr>
              <a:t>07/22</a:t>
            </a:r>
          </a:p>
        </cdr:txBody>
      </cdr:sp>
      <cdr:sp macro="" textlink="">
        <cdr:nvSpPr>
          <cdr:cNvPr id="6" name="CaixaDeTexto 1">
            <a:extLst xmlns:a="http://schemas.openxmlformats.org/drawingml/2006/main">
              <a:ext uri="{FF2B5EF4-FFF2-40B4-BE49-F238E27FC236}">
                <a16:creationId xmlns:a16="http://schemas.microsoft.com/office/drawing/2014/main" id="{E6C6FD42-11FB-7AC1-86F8-8BDFC8A7EA03}"/>
              </a:ext>
            </a:extLst>
          </cdr:cNvPr>
          <cdr:cNvSpPr txBox="1"/>
        </cdr:nvSpPr>
        <cdr:spPr>
          <a:xfrm xmlns:a="http://schemas.openxmlformats.org/drawingml/2006/main">
            <a:off x="5318125" y="155575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pt-BR" sz="2000" b="1">
                <a:solidFill>
                  <a:schemeClr val="accent3">
                    <a:lumMod val="75000"/>
                  </a:schemeClr>
                </a:solidFill>
              </a:rPr>
              <a:t>07/23</a:t>
            </a:r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29775" cy="59912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0.0022</cdr:x>
      <cdr:y>0.03932</cdr:y>
    </cdr:from>
    <cdr:to>
      <cdr:x>0.06374</cdr:x>
      <cdr:y>0.08518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186" y="235578"/>
          <a:ext cx="592616" cy="274758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chemeClr val="bg1"/>
              </a:solidFill>
            </a:rPr>
            <a:t>Retorno</a:t>
          </a:r>
        </a:p>
      </cdr:txBody>
    </cdr:sp>
  </cdr:relSizeAnchor>
  <cdr:relSizeAnchor xmlns:cdr="http://schemas.openxmlformats.org/drawingml/2006/chartDrawing">
    <cdr:from>
      <cdr:x>0.95385</cdr:x>
      <cdr:y>0.04426</cdr:y>
    </cdr:from>
    <cdr:to>
      <cdr:x>1</cdr:x>
      <cdr:y>0.09012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9185361" y="265175"/>
          <a:ext cx="444414" cy="274757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050" b="1">
              <a:solidFill>
                <a:schemeClr val="bg1"/>
              </a:solidFill>
            </a:rPr>
            <a:t>Taxa</a:t>
          </a:r>
        </a:p>
      </cdr:txBody>
    </cdr:sp>
  </cdr:relSizeAnchor>
  <cdr:relSizeAnchor xmlns:cdr="http://schemas.openxmlformats.org/drawingml/2006/chartDrawing">
    <cdr:from>
      <cdr:x>0.39169</cdr:x>
      <cdr:y>0.02544</cdr:y>
    </cdr:from>
    <cdr:to>
      <cdr:x>0.6393</cdr:x>
      <cdr:y>0.08002</cdr:y>
    </cdr:to>
    <cdr:grpSp>
      <cdr:nvGrpSpPr>
        <cdr:cNvPr id="7" name="Agrupar 6">
          <a:extLst xmlns:a="http://schemas.openxmlformats.org/drawingml/2006/main">
            <a:ext uri="{FF2B5EF4-FFF2-40B4-BE49-F238E27FC236}">
              <a16:creationId xmlns:a16="http://schemas.microsoft.com/office/drawing/2014/main" id="{599BD7C1-AB34-4F5F-6AA5-7822BBED5D57}"/>
            </a:ext>
          </a:extLst>
        </cdr:cNvPr>
        <cdr:cNvGrpSpPr/>
      </cdr:nvGrpSpPr>
      <cdr:grpSpPr>
        <a:xfrm xmlns:a="http://schemas.openxmlformats.org/drawingml/2006/main">
          <a:off x="3771887" y="152417"/>
          <a:ext cx="2384428" cy="327001"/>
          <a:chOff x="3771900" y="152400"/>
          <a:chExt cx="2384425" cy="327025"/>
        </a:xfrm>
      </cdr:grpSpPr>
      <cdr:sp macro="" textlink="">
        <cdr:nvSpPr>
          <cdr:cNvPr id="4" name="CaixaDeTexto 3">
            <a:extLst xmlns:a="http://schemas.openxmlformats.org/drawingml/2006/main">
              <a:ext uri="{FF2B5EF4-FFF2-40B4-BE49-F238E27FC236}">
                <a16:creationId xmlns:a16="http://schemas.microsoft.com/office/drawing/2014/main" id="{72D18F3C-56F4-D431-B583-A83995B452F9}"/>
              </a:ext>
            </a:extLst>
          </cdr:cNvPr>
          <cdr:cNvSpPr txBox="1"/>
        </cdr:nvSpPr>
        <cdr:spPr>
          <a:xfrm xmlns:a="http://schemas.openxmlformats.org/drawingml/2006/main">
            <a:off x="3771900" y="152400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rtlCol="0"/>
          <a:lstStyle xmlns:a="http://schemas.openxmlformats.org/drawingml/2006/main"/>
          <a:p xmlns:a="http://schemas.openxmlformats.org/drawingml/2006/main">
            <a:r>
              <a:rPr lang="pt-BR" sz="2000" b="1">
                <a:solidFill>
                  <a:schemeClr val="tx2">
                    <a:lumMod val="60000"/>
                    <a:lumOff val="40000"/>
                  </a:schemeClr>
                </a:solidFill>
              </a:rPr>
              <a:t>07/21</a:t>
            </a:r>
          </a:p>
        </cdr:txBody>
      </cdr:sp>
      <cdr:sp macro="" textlink="">
        <cdr:nvSpPr>
          <cdr:cNvPr id="5" name="CaixaDeTexto 1">
            <a:extLst xmlns:a="http://schemas.openxmlformats.org/drawingml/2006/main">
              <a:ext uri="{FF2B5EF4-FFF2-40B4-BE49-F238E27FC236}">
                <a16:creationId xmlns:a16="http://schemas.microsoft.com/office/drawing/2014/main" id="{E6C6FD42-11FB-7AC1-86F8-8BDFC8A7EA03}"/>
              </a:ext>
            </a:extLst>
          </cdr:cNvPr>
          <cdr:cNvSpPr txBox="1"/>
        </cdr:nvSpPr>
        <cdr:spPr>
          <a:xfrm xmlns:a="http://schemas.openxmlformats.org/drawingml/2006/main">
            <a:off x="4537075" y="155575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pt-BR" sz="2000" b="1">
                <a:solidFill>
                  <a:schemeClr val="accent2">
                    <a:lumMod val="75000"/>
                  </a:schemeClr>
                </a:solidFill>
              </a:rPr>
              <a:t>07/22</a:t>
            </a:r>
          </a:p>
        </cdr:txBody>
      </cdr:sp>
      <cdr:sp macro="" textlink="">
        <cdr:nvSpPr>
          <cdr:cNvPr id="6" name="CaixaDeTexto 1">
            <a:extLst xmlns:a="http://schemas.openxmlformats.org/drawingml/2006/main">
              <a:ext uri="{FF2B5EF4-FFF2-40B4-BE49-F238E27FC236}">
                <a16:creationId xmlns:a16="http://schemas.microsoft.com/office/drawing/2014/main" id="{E6C6FD42-11FB-7AC1-86F8-8BDFC8A7EA03}"/>
              </a:ext>
            </a:extLst>
          </cdr:cNvPr>
          <cdr:cNvSpPr txBox="1"/>
        </cdr:nvSpPr>
        <cdr:spPr>
          <a:xfrm xmlns:a="http://schemas.openxmlformats.org/drawingml/2006/main">
            <a:off x="5318125" y="155575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pt-BR" sz="2000" b="1">
                <a:solidFill>
                  <a:schemeClr val="accent3">
                    <a:lumMod val="75000"/>
                  </a:schemeClr>
                </a:solidFill>
              </a:rPr>
              <a:t>07/23</a:t>
            </a:r>
          </a:p>
        </cdr:txBody>
      </cdr: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29775" cy="59912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0.0022</cdr:x>
      <cdr:y>0.03932</cdr:y>
    </cdr:from>
    <cdr:to>
      <cdr:x>0.06374</cdr:x>
      <cdr:y>0.08518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1186" y="235578"/>
          <a:ext cx="592616" cy="274758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900" b="1">
              <a:solidFill>
                <a:schemeClr val="bg1"/>
              </a:solidFill>
            </a:rPr>
            <a:t>Retorno</a:t>
          </a:r>
        </a:p>
      </cdr:txBody>
    </cdr:sp>
  </cdr:relSizeAnchor>
  <cdr:relSizeAnchor xmlns:cdr="http://schemas.openxmlformats.org/drawingml/2006/chartDrawing">
    <cdr:from>
      <cdr:x>0.95385</cdr:x>
      <cdr:y>0.04426</cdr:y>
    </cdr:from>
    <cdr:to>
      <cdr:x>1</cdr:x>
      <cdr:y>0.09012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9185361" y="265175"/>
          <a:ext cx="444414" cy="274757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050" b="1">
              <a:solidFill>
                <a:schemeClr val="bg1"/>
              </a:solidFill>
            </a:rPr>
            <a:t>Taxa</a:t>
          </a:r>
        </a:p>
      </cdr:txBody>
    </cdr:sp>
  </cdr:relSizeAnchor>
  <cdr:relSizeAnchor xmlns:cdr="http://schemas.openxmlformats.org/drawingml/2006/chartDrawing">
    <cdr:from>
      <cdr:x>0.39169</cdr:x>
      <cdr:y>0.02544</cdr:y>
    </cdr:from>
    <cdr:to>
      <cdr:x>0.6393</cdr:x>
      <cdr:y>0.08002</cdr:y>
    </cdr:to>
    <cdr:grpSp>
      <cdr:nvGrpSpPr>
        <cdr:cNvPr id="7" name="Agrupar 6">
          <a:extLst xmlns:a="http://schemas.openxmlformats.org/drawingml/2006/main">
            <a:ext uri="{FF2B5EF4-FFF2-40B4-BE49-F238E27FC236}">
              <a16:creationId xmlns:a16="http://schemas.microsoft.com/office/drawing/2014/main" id="{599BD7C1-AB34-4F5F-6AA5-7822BBED5D57}"/>
            </a:ext>
          </a:extLst>
        </cdr:cNvPr>
        <cdr:cNvGrpSpPr/>
      </cdr:nvGrpSpPr>
      <cdr:grpSpPr>
        <a:xfrm xmlns:a="http://schemas.openxmlformats.org/drawingml/2006/main">
          <a:off x="3771887" y="152417"/>
          <a:ext cx="2384428" cy="327001"/>
          <a:chOff x="3771900" y="152400"/>
          <a:chExt cx="2384425" cy="327025"/>
        </a:xfrm>
      </cdr:grpSpPr>
      <cdr:sp macro="" textlink="">
        <cdr:nvSpPr>
          <cdr:cNvPr id="4" name="CaixaDeTexto 3">
            <a:extLst xmlns:a="http://schemas.openxmlformats.org/drawingml/2006/main">
              <a:ext uri="{FF2B5EF4-FFF2-40B4-BE49-F238E27FC236}">
                <a16:creationId xmlns:a16="http://schemas.microsoft.com/office/drawing/2014/main" id="{72D18F3C-56F4-D431-B583-A83995B452F9}"/>
              </a:ext>
            </a:extLst>
          </cdr:cNvPr>
          <cdr:cNvSpPr txBox="1"/>
        </cdr:nvSpPr>
        <cdr:spPr>
          <a:xfrm xmlns:a="http://schemas.openxmlformats.org/drawingml/2006/main">
            <a:off x="3771900" y="152400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rtlCol="0"/>
          <a:lstStyle xmlns:a="http://schemas.openxmlformats.org/drawingml/2006/main"/>
          <a:p xmlns:a="http://schemas.openxmlformats.org/drawingml/2006/main">
            <a:r>
              <a:rPr lang="pt-BR" sz="2000" b="1">
                <a:solidFill>
                  <a:schemeClr val="tx2">
                    <a:lumMod val="60000"/>
                    <a:lumOff val="40000"/>
                  </a:schemeClr>
                </a:solidFill>
              </a:rPr>
              <a:t>07/21</a:t>
            </a:r>
          </a:p>
        </cdr:txBody>
      </cdr:sp>
      <cdr:sp macro="" textlink="">
        <cdr:nvSpPr>
          <cdr:cNvPr id="5" name="CaixaDeTexto 1">
            <a:extLst xmlns:a="http://schemas.openxmlformats.org/drawingml/2006/main">
              <a:ext uri="{FF2B5EF4-FFF2-40B4-BE49-F238E27FC236}">
                <a16:creationId xmlns:a16="http://schemas.microsoft.com/office/drawing/2014/main" id="{E6C6FD42-11FB-7AC1-86F8-8BDFC8A7EA03}"/>
              </a:ext>
            </a:extLst>
          </cdr:cNvPr>
          <cdr:cNvSpPr txBox="1"/>
        </cdr:nvSpPr>
        <cdr:spPr>
          <a:xfrm xmlns:a="http://schemas.openxmlformats.org/drawingml/2006/main">
            <a:off x="4537075" y="155575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pt-BR" sz="2000" b="1">
                <a:solidFill>
                  <a:schemeClr val="accent2">
                    <a:lumMod val="75000"/>
                  </a:schemeClr>
                </a:solidFill>
              </a:rPr>
              <a:t>07/22</a:t>
            </a:r>
          </a:p>
        </cdr:txBody>
      </cdr:sp>
      <cdr:sp macro="" textlink="">
        <cdr:nvSpPr>
          <cdr:cNvPr id="6" name="CaixaDeTexto 1">
            <a:extLst xmlns:a="http://schemas.openxmlformats.org/drawingml/2006/main">
              <a:ext uri="{FF2B5EF4-FFF2-40B4-BE49-F238E27FC236}">
                <a16:creationId xmlns:a16="http://schemas.microsoft.com/office/drawing/2014/main" id="{E6C6FD42-11FB-7AC1-86F8-8BDFC8A7EA03}"/>
              </a:ext>
            </a:extLst>
          </cdr:cNvPr>
          <cdr:cNvSpPr txBox="1"/>
        </cdr:nvSpPr>
        <cdr:spPr>
          <a:xfrm xmlns:a="http://schemas.openxmlformats.org/drawingml/2006/main">
            <a:off x="5318125" y="155575"/>
            <a:ext cx="838200" cy="3238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pt-BR" sz="2000" b="1">
                <a:solidFill>
                  <a:schemeClr val="accent3">
                    <a:lumMod val="75000"/>
                  </a:schemeClr>
                </a:solidFill>
              </a:rPr>
              <a:t>07/23</a:t>
            </a:r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erna\Fl&#225;vio%20Mattos\Curva%20CD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PU LF CDB"/>
      <sheetName val="GRÁFICO PROJEÇÃO TMS"/>
      <sheetName val="SPREAD"/>
      <sheetName val="Plan1"/>
      <sheetName val="CDI"/>
      <sheetName val="FERIADOS"/>
      <sheetName val="Dias úteis"/>
      <sheetName val="#REF"/>
      <sheetName val="Curva CDI"/>
    </sheetNames>
    <sheetDataSet>
      <sheetData sheetId="0"/>
      <sheetData sheetId="1"/>
      <sheetData sheetId="2"/>
      <sheetData sheetId="3"/>
      <sheetData sheetId="4">
        <row r="1">
          <cell r="A1" t="str">
            <v>CÁLCULO PARIDADE DAS LFT e LFT-B</v>
          </cell>
        </row>
      </sheetData>
      <sheetData sheetId="5">
        <row r="2">
          <cell r="A2">
            <v>33970</v>
          </cell>
        </row>
        <row r="3">
          <cell r="A3">
            <v>34080</v>
          </cell>
        </row>
        <row r="4">
          <cell r="A4">
            <v>34090</v>
          </cell>
        </row>
        <row r="5">
          <cell r="A5">
            <v>34219</v>
          </cell>
        </row>
        <row r="6">
          <cell r="A6">
            <v>34254</v>
          </cell>
        </row>
        <row r="7">
          <cell r="A7">
            <v>34275</v>
          </cell>
        </row>
        <row r="8">
          <cell r="A8">
            <v>34288</v>
          </cell>
        </row>
        <row r="9">
          <cell r="A9">
            <v>34328</v>
          </cell>
        </row>
        <row r="10">
          <cell r="A10">
            <v>34334</v>
          </cell>
        </row>
        <row r="11">
          <cell r="A11">
            <v>34335</v>
          </cell>
        </row>
        <row r="12">
          <cell r="A12">
            <v>34379</v>
          </cell>
        </row>
        <row r="13">
          <cell r="A13">
            <v>34380</v>
          </cell>
        </row>
        <row r="14">
          <cell r="A14">
            <v>34424</v>
          </cell>
        </row>
        <row r="15">
          <cell r="A15">
            <v>34425</v>
          </cell>
        </row>
        <row r="16">
          <cell r="A16">
            <v>34445</v>
          </cell>
        </row>
        <row r="17">
          <cell r="A17">
            <v>34455</v>
          </cell>
        </row>
        <row r="18">
          <cell r="A18">
            <v>34487</v>
          </cell>
        </row>
        <row r="19">
          <cell r="A19">
            <v>34584</v>
          </cell>
        </row>
        <row r="20">
          <cell r="A20">
            <v>34610</v>
          </cell>
        </row>
        <row r="21">
          <cell r="A21">
            <v>34619</v>
          </cell>
        </row>
        <row r="22">
          <cell r="A22">
            <v>34640</v>
          </cell>
        </row>
        <row r="23">
          <cell r="A23">
            <v>34653</v>
          </cell>
        </row>
        <row r="24">
          <cell r="A24">
            <v>34693</v>
          </cell>
        </row>
        <row r="25">
          <cell r="A25">
            <v>34700</v>
          </cell>
        </row>
        <row r="26">
          <cell r="A26">
            <v>34757</v>
          </cell>
        </row>
        <row r="27">
          <cell r="A27">
            <v>34758</v>
          </cell>
        </row>
        <row r="28">
          <cell r="A28">
            <v>34802</v>
          </cell>
        </row>
        <row r="29">
          <cell r="A29">
            <v>34803</v>
          </cell>
        </row>
        <row r="30">
          <cell r="A30">
            <v>34810</v>
          </cell>
        </row>
        <row r="31">
          <cell r="A31">
            <v>34820</v>
          </cell>
        </row>
        <row r="32">
          <cell r="A32">
            <v>34865</v>
          </cell>
        </row>
        <row r="33">
          <cell r="A33">
            <v>34949</v>
          </cell>
        </row>
        <row r="34">
          <cell r="A34">
            <v>34984</v>
          </cell>
        </row>
        <row r="35">
          <cell r="A35">
            <v>35005</v>
          </cell>
        </row>
        <row r="36">
          <cell r="A36">
            <v>35018</v>
          </cell>
        </row>
        <row r="37">
          <cell r="A37">
            <v>35058</v>
          </cell>
        </row>
        <row r="38">
          <cell r="A38">
            <v>35065</v>
          </cell>
        </row>
        <row r="39">
          <cell r="A39">
            <v>35114</v>
          </cell>
        </row>
        <row r="40">
          <cell r="A40">
            <v>35115</v>
          </cell>
        </row>
        <row r="41">
          <cell r="A41">
            <v>35159</v>
          </cell>
        </row>
        <row r="42">
          <cell r="A42">
            <v>35160</v>
          </cell>
        </row>
        <row r="43">
          <cell r="A43">
            <v>35176</v>
          </cell>
        </row>
        <row r="44">
          <cell r="A44">
            <v>35186</v>
          </cell>
        </row>
        <row r="45">
          <cell r="A45">
            <v>35222</v>
          </cell>
        </row>
        <row r="46">
          <cell r="A46">
            <v>35315</v>
          </cell>
        </row>
        <row r="47">
          <cell r="A47">
            <v>35341</v>
          </cell>
        </row>
        <row r="48">
          <cell r="A48">
            <v>35350</v>
          </cell>
        </row>
        <row r="49">
          <cell r="A49">
            <v>35371</v>
          </cell>
        </row>
        <row r="50">
          <cell r="A50">
            <v>35384</v>
          </cell>
        </row>
        <row r="51">
          <cell r="A51">
            <v>35424</v>
          </cell>
        </row>
        <row r="52">
          <cell r="A52">
            <v>35431</v>
          </cell>
        </row>
        <row r="53">
          <cell r="A53">
            <v>35471</v>
          </cell>
        </row>
        <row r="54">
          <cell r="A54">
            <v>35472</v>
          </cell>
        </row>
        <row r="55">
          <cell r="A55">
            <v>35516</v>
          </cell>
        </row>
        <row r="56">
          <cell r="A56">
            <v>35517</v>
          </cell>
        </row>
        <row r="57">
          <cell r="A57">
            <v>35541</v>
          </cell>
        </row>
        <row r="58">
          <cell r="A58">
            <v>35551</v>
          </cell>
        </row>
        <row r="59">
          <cell r="A59">
            <v>35579</v>
          </cell>
        </row>
        <row r="60">
          <cell r="A60">
            <v>35680</v>
          </cell>
        </row>
        <row r="61">
          <cell r="A61">
            <v>35715</v>
          </cell>
        </row>
        <row r="62">
          <cell r="A62">
            <v>35736</v>
          </cell>
        </row>
        <row r="63">
          <cell r="A63">
            <v>35749</v>
          </cell>
        </row>
        <row r="64">
          <cell r="A64">
            <v>35789</v>
          </cell>
        </row>
        <row r="65">
          <cell r="A65">
            <v>35796</v>
          </cell>
        </row>
        <row r="66">
          <cell r="A66">
            <v>35849</v>
          </cell>
        </row>
        <row r="67">
          <cell r="A67">
            <v>35850</v>
          </cell>
        </row>
        <row r="68">
          <cell r="A68">
            <v>35894</v>
          </cell>
        </row>
        <row r="69">
          <cell r="A69">
            <v>35895</v>
          </cell>
        </row>
        <row r="70">
          <cell r="A70">
            <v>35906</v>
          </cell>
        </row>
        <row r="71">
          <cell r="A71">
            <v>35916</v>
          </cell>
        </row>
        <row r="72">
          <cell r="A72">
            <v>35957</v>
          </cell>
        </row>
        <row r="73">
          <cell r="A73">
            <v>36045</v>
          </cell>
        </row>
        <row r="74">
          <cell r="A74">
            <v>36080</v>
          </cell>
        </row>
        <row r="75">
          <cell r="A75">
            <v>36101</v>
          </cell>
        </row>
        <row r="76">
          <cell r="A76">
            <v>36114</v>
          </cell>
        </row>
        <row r="77">
          <cell r="A77">
            <v>36154</v>
          </cell>
        </row>
        <row r="78">
          <cell r="A78">
            <v>36161</v>
          </cell>
        </row>
        <row r="79">
          <cell r="A79">
            <v>36206</v>
          </cell>
        </row>
        <row r="80">
          <cell r="A80">
            <v>36207</v>
          </cell>
        </row>
        <row r="81">
          <cell r="A81">
            <v>36251</v>
          </cell>
        </row>
        <row r="82">
          <cell r="A82">
            <v>36252</v>
          </cell>
        </row>
        <row r="83">
          <cell r="A83">
            <v>36271</v>
          </cell>
        </row>
        <row r="84">
          <cell r="A84">
            <v>36281</v>
          </cell>
        </row>
        <row r="85">
          <cell r="A85">
            <v>36314</v>
          </cell>
        </row>
        <row r="86">
          <cell r="A86">
            <v>36410</v>
          </cell>
        </row>
        <row r="87">
          <cell r="A87">
            <v>36445</v>
          </cell>
        </row>
        <row r="88">
          <cell r="A88">
            <v>36466</v>
          </cell>
        </row>
        <row r="89">
          <cell r="A89">
            <v>36479</v>
          </cell>
        </row>
        <row r="90">
          <cell r="A90">
            <v>36519</v>
          </cell>
        </row>
        <row r="91">
          <cell r="A91">
            <v>36526</v>
          </cell>
        </row>
        <row r="92">
          <cell r="A92">
            <v>36591</v>
          </cell>
        </row>
        <row r="93">
          <cell r="A93">
            <v>36592</v>
          </cell>
        </row>
        <row r="94">
          <cell r="A94">
            <v>36637</v>
          </cell>
        </row>
        <row r="95">
          <cell r="A95">
            <v>36647</v>
          </cell>
        </row>
        <row r="96">
          <cell r="A96">
            <v>36699</v>
          </cell>
        </row>
        <row r="97">
          <cell r="A97">
            <v>36776</v>
          </cell>
        </row>
        <row r="98">
          <cell r="A98">
            <v>36811</v>
          </cell>
        </row>
        <row r="99">
          <cell r="A99">
            <v>36832</v>
          </cell>
        </row>
        <row r="100">
          <cell r="A100">
            <v>36845</v>
          </cell>
        </row>
        <row r="101">
          <cell r="A101">
            <v>36885</v>
          </cell>
        </row>
        <row r="102">
          <cell r="A102">
            <v>36892</v>
          </cell>
        </row>
        <row r="103">
          <cell r="A103">
            <v>36948</v>
          </cell>
        </row>
        <row r="104">
          <cell r="A104">
            <v>36949</v>
          </cell>
        </row>
        <row r="105">
          <cell r="A105">
            <v>36994</v>
          </cell>
        </row>
        <row r="106">
          <cell r="A106">
            <v>37002</v>
          </cell>
        </row>
        <row r="107">
          <cell r="A107">
            <v>37012</v>
          </cell>
        </row>
        <row r="108">
          <cell r="A108">
            <v>37056</v>
          </cell>
        </row>
        <row r="109">
          <cell r="A109">
            <v>37141</v>
          </cell>
        </row>
        <row r="110">
          <cell r="A110">
            <v>37176</v>
          </cell>
        </row>
        <row r="111">
          <cell r="A111">
            <v>37197</v>
          </cell>
        </row>
        <row r="112">
          <cell r="A112">
            <v>37210</v>
          </cell>
        </row>
        <row r="113">
          <cell r="A113">
            <v>37250</v>
          </cell>
        </row>
        <row r="114">
          <cell r="A114">
            <v>37257</v>
          </cell>
        </row>
        <row r="115">
          <cell r="A115">
            <v>37298</v>
          </cell>
        </row>
        <row r="116">
          <cell r="A116">
            <v>37299</v>
          </cell>
        </row>
        <row r="117">
          <cell r="A117">
            <v>37344</v>
          </cell>
        </row>
        <row r="118">
          <cell r="A118">
            <v>37367</v>
          </cell>
        </row>
        <row r="119">
          <cell r="A119">
            <v>37377</v>
          </cell>
        </row>
        <row r="120">
          <cell r="A120">
            <v>37406</v>
          </cell>
        </row>
        <row r="121">
          <cell r="A121">
            <v>37506</v>
          </cell>
        </row>
        <row r="122">
          <cell r="A122">
            <v>37541</v>
          </cell>
        </row>
        <row r="123">
          <cell r="A123">
            <v>37562</v>
          </cell>
        </row>
        <row r="124">
          <cell r="A124">
            <v>37575</v>
          </cell>
        </row>
        <row r="125">
          <cell r="A125">
            <v>37615</v>
          </cell>
        </row>
        <row r="126">
          <cell r="A126">
            <v>37622</v>
          </cell>
        </row>
        <row r="127">
          <cell r="A127">
            <v>37683</v>
          </cell>
        </row>
        <row r="128">
          <cell r="A128">
            <v>37684</v>
          </cell>
        </row>
        <row r="129">
          <cell r="A129">
            <v>37729</v>
          </cell>
        </row>
        <row r="130">
          <cell r="A130">
            <v>37732</v>
          </cell>
        </row>
        <row r="131">
          <cell r="A131">
            <v>37742</v>
          </cell>
        </row>
        <row r="132">
          <cell r="A132">
            <v>37791</v>
          </cell>
        </row>
        <row r="133">
          <cell r="A133">
            <v>37871</v>
          </cell>
        </row>
        <row r="134">
          <cell r="A134">
            <v>37906</v>
          </cell>
        </row>
        <row r="135">
          <cell r="A135">
            <v>37927</v>
          </cell>
        </row>
        <row r="136">
          <cell r="A136">
            <v>37940</v>
          </cell>
        </row>
        <row r="137">
          <cell r="A137">
            <v>37980</v>
          </cell>
        </row>
        <row r="138">
          <cell r="A138">
            <v>37987</v>
          </cell>
        </row>
        <row r="139">
          <cell r="A139">
            <v>38040</v>
          </cell>
        </row>
        <row r="140">
          <cell r="A140">
            <v>38041</v>
          </cell>
        </row>
        <row r="141">
          <cell r="A141">
            <v>38086</v>
          </cell>
        </row>
        <row r="142">
          <cell r="A142">
            <v>38098</v>
          </cell>
        </row>
        <row r="143">
          <cell r="A143">
            <v>38108</v>
          </cell>
        </row>
        <row r="144">
          <cell r="A144">
            <v>38148</v>
          </cell>
        </row>
        <row r="145">
          <cell r="A145">
            <v>38237</v>
          </cell>
        </row>
        <row r="146">
          <cell r="A146">
            <v>38272</v>
          </cell>
        </row>
        <row r="147">
          <cell r="A147">
            <v>38293</v>
          </cell>
        </row>
        <row r="148">
          <cell r="A148">
            <v>38306</v>
          </cell>
        </row>
        <row r="149">
          <cell r="A149">
            <v>38346</v>
          </cell>
        </row>
        <row r="150">
          <cell r="A150">
            <v>38353</v>
          </cell>
        </row>
        <row r="151">
          <cell r="A151">
            <v>38390</v>
          </cell>
        </row>
        <row r="152">
          <cell r="A152">
            <v>38391</v>
          </cell>
        </row>
        <row r="153">
          <cell r="A153">
            <v>38436</v>
          </cell>
        </row>
        <row r="154">
          <cell r="A154">
            <v>38463</v>
          </cell>
        </row>
        <row r="155">
          <cell r="A155">
            <v>38473</v>
          </cell>
        </row>
        <row r="156">
          <cell r="A156">
            <v>38498</v>
          </cell>
        </row>
        <row r="157">
          <cell r="A157">
            <v>38602</v>
          </cell>
        </row>
        <row r="158">
          <cell r="A158">
            <v>38637</v>
          </cell>
        </row>
        <row r="159">
          <cell r="A159">
            <v>38658</v>
          </cell>
        </row>
        <row r="160">
          <cell r="A160">
            <v>38671</v>
          </cell>
        </row>
        <row r="161">
          <cell r="A161">
            <v>38711</v>
          </cell>
        </row>
        <row r="162">
          <cell r="A162">
            <v>38718</v>
          </cell>
        </row>
        <row r="163">
          <cell r="A163">
            <v>38775</v>
          </cell>
        </row>
        <row r="164">
          <cell r="A164">
            <v>38776</v>
          </cell>
        </row>
        <row r="165">
          <cell r="A165">
            <v>38821</v>
          </cell>
        </row>
        <row r="166">
          <cell r="A166">
            <v>38828</v>
          </cell>
        </row>
        <row r="167">
          <cell r="A167">
            <v>38838</v>
          </cell>
        </row>
        <row r="168">
          <cell r="A168">
            <v>38883</v>
          </cell>
        </row>
        <row r="169">
          <cell r="A169">
            <v>38967</v>
          </cell>
        </row>
        <row r="170">
          <cell r="A170">
            <v>39002</v>
          </cell>
        </row>
        <row r="171">
          <cell r="A171">
            <v>39023</v>
          </cell>
        </row>
        <row r="172">
          <cell r="A172">
            <v>39036</v>
          </cell>
        </row>
        <row r="173">
          <cell r="A173">
            <v>39076</v>
          </cell>
        </row>
        <row r="174">
          <cell r="A174">
            <v>39083</v>
          </cell>
        </row>
        <row r="175">
          <cell r="A175">
            <v>39132</v>
          </cell>
        </row>
        <row r="176">
          <cell r="A176">
            <v>39133</v>
          </cell>
        </row>
        <row r="177">
          <cell r="A177">
            <v>39178</v>
          </cell>
        </row>
        <row r="178">
          <cell r="A178">
            <v>39193</v>
          </cell>
        </row>
        <row r="179">
          <cell r="A179">
            <v>39203</v>
          </cell>
        </row>
        <row r="180">
          <cell r="A180">
            <v>39240</v>
          </cell>
        </row>
        <row r="181">
          <cell r="A181">
            <v>39332</v>
          </cell>
        </row>
        <row r="182">
          <cell r="A182">
            <v>39367</v>
          </cell>
        </row>
        <row r="183">
          <cell r="A183">
            <v>39388</v>
          </cell>
        </row>
        <row r="184">
          <cell r="A184">
            <v>39401</v>
          </cell>
        </row>
        <row r="185">
          <cell r="A185">
            <v>39441</v>
          </cell>
        </row>
        <row r="186">
          <cell r="A186">
            <v>39448</v>
          </cell>
        </row>
        <row r="187">
          <cell r="A187">
            <v>39482</v>
          </cell>
        </row>
        <row r="188">
          <cell r="A188">
            <v>39483</v>
          </cell>
        </row>
        <row r="189">
          <cell r="A189">
            <v>39528</v>
          </cell>
        </row>
        <row r="190">
          <cell r="A190">
            <v>39559</v>
          </cell>
        </row>
        <row r="191">
          <cell r="A191">
            <v>39569</v>
          </cell>
        </row>
        <row r="192">
          <cell r="A192">
            <v>39590</v>
          </cell>
        </row>
        <row r="193">
          <cell r="A193">
            <v>39698</v>
          </cell>
        </row>
        <row r="194">
          <cell r="A194">
            <v>39733</v>
          </cell>
        </row>
        <row r="195">
          <cell r="A195">
            <v>39754</v>
          </cell>
        </row>
        <row r="196">
          <cell r="A196">
            <v>39767</v>
          </cell>
        </row>
        <row r="197">
          <cell r="A197">
            <v>39807</v>
          </cell>
        </row>
        <row r="198">
          <cell r="A198">
            <v>39814</v>
          </cell>
        </row>
        <row r="199">
          <cell r="A199">
            <v>39867</v>
          </cell>
        </row>
        <row r="200">
          <cell r="A200">
            <v>39868</v>
          </cell>
        </row>
        <row r="201">
          <cell r="A201">
            <v>39913</v>
          </cell>
        </row>
        <row r="202">
          <cell r="A202">
            <v>39924</v>
          </cell>
        </row>
        <row r="203">
          <cell r="A203">
            <v>39934</v>
          </cell>
        </row>
        <row r="204">
          <cell r="A204">
            <v>39975</v>
          </cell>
        </row>
        <row r="205">
          <cell r="A205">
            <v>40063</v>
          </cell>
        </row>
        <row r="206">
          <cell r="A206">
            <v>40098</v>
          </cell>
        </row>
        <row r="207">
          <cell r="A207">
            <v>40119</v>
          </cell>
        </row>
        <row r="208">
          <cell r="A208">
            <v>40132</v>
          </cell>
        </row>
        <row r="209">
          <cell r="A209">
            <v>40172</v>
          </cell>
        </row>
        <row r="210">
          <cell r="A210">
            <v>40179</v>
          </cell>
        </row>
        <row r="211">
          <cell r="A211">
            <v>40224</v>
          </cell>
        </row>
        <row r="212">
          <cell r="A212">
            <v>40225</v>
          </cell>
        </row>
        <row r="213">
          <cell r="A213">
            <v>40270</v>
          </cell>
        </row>
        <row r="214">
          <cell r="A214">
            <v>40289</v>
          </cell>
        </row>
        <row r="215">
          <cell r="A215">
            <v>40299</v>
          </cell>
        </row>
        <row r="216">
          <cell r="A216">
            <v>40332</v>
          </cell>
        </row>
        <row r="217">
          <cell r="A217">
            <v>40428</v>
          </cell>
        </row>
        <row r="218">
          <cell r="A218">
            <v>40463</v>
          </cell>
        </row>
        <row r="219">
          <cell r="A219">
            <v>40484</v>
          </cell>
        </row>
        <row r="220">
          <cell r="A220">
            <v>40497</v>
          </cell>
        </row>
        <row r="221">
          <cell r="A221">
            <v>40537</v>
          </cell>
        </row>
        <row r="222">
          <cell r="A222">
            <v>40544</v>
          </cell>
        </row>
        <row r="223">
          <cell r="A223">
            <v>40609</v>
          </cell>
        </row>
        <row r="224">
          <cell r="A224">
            <v>40610</v>
          </cell>
        </row>
        <row r="225">
          <cell r="A225">
            <v>40654</v>
          </cell>
        </row>
        <row r="226">
          <cell r="A226">
            <v>40655</v>
          </cell>
        </row>
        <row r="227">
          <cell r="A227">
            <v>40664</v>
          </cell>
        </row>
        <row r="228">
          <cell r="A228">
            <v>40717</v>
          </cell>
        </row>
        <row r="229">
          <cell r="A229">
            <v>40793</v>
          </cell>
        </row>
        <row r="230">
          <cell r="A230">
            <v>40828</v>
          </cell>
        </row>
        <row r="231">
          <cell r="A231">
            <v>40849</v>
          </cell>
        </row>
        <row r="232">
          <cell r="A232">
            <v>40862</v>
          </cell>
        </row>
        <row r="233">
          <cell r="A233">
            <v>40902</v>
          </cell>
        </row>
        <row r="234">
          <cell r="A234">
            <v>40909</v>
          </cell>
        </row>
        <row r="235">
          <cell r="A235">
            <v>40959</v>
          </cell>
        </row>
        <row r="236">
          <cell r="A236">
            <v>40960</v>
          </cell>
        </row>
        <row r="237">
          <cell r="A237">
            <v>41005</v>
          </cell>
        </row>
        <row r="238">
          <cell r="A238">
            <v>41020</v>
          </cell>
        </row>
        <row r="239">
          <cell r="A239">
            <v>41030</v>
          </cell>
        </row>
        <row r="240">
          <cell r="A240">
            <v>41067</v>
          </cell>
        </row>
        <row r="241">
          <cell r="A241">
            <v>41159</v>
          </cell>
        </row>
        <row r="242">
          <cell r="A242">
            <v>41194</v>
          </cell>
        </row>
        <row r="243">
          <cell r="A243">
            <v>41215</v>
          </cell>
        </row>
        <row r="244">
          <cell r="A244">
            <v>41228</v>
          </cell>
        </row>
        <row r="245">
          <cell r="A245">
            <v>41268</v>
          </cell>
        </row>
        <row r="246">
          <cell r="A246">
            <v>41275</v>
          </cell>
        </row>
        <row r="247">
          <cell r="A247">
            <v>41316</v>
          </cell>
        </row>
        <row r="248">
          <cell r="A248">
            <v>41317</v>
          </cell>
        </row>
        <row r="249">
          <cell r="A249">
            <v>41362</v>
          </cell>
        </row>
        <row r="250">
          <cell r="A250">
            <v>41385</v>
          </cell>
        </row>
        <row r="251">
          <cell r="A251">
            <v>41395</v>
          </cell>
        </row>
        <row r="252">
          <cell r="A252">
            <v>41424</v>
          </cell>
        </row>
        <row r="253">
          <cell r="A253">
            <v>41524</v>
          </cell>
        </row>
        <row r="254">
          <cell r="A254">
            <v>41559</v>
          </cell>
        </row>
        <row r="255">
          <cell r="A255">
            <v>41580</v>
          </cell>
        </row>
        <row r="256">
          <cell r="A256">
            <v>41593</v>
          </cell>
        </row>
        <row r="257">
          <cell r="A257">
            <v>41633</v>
          </cell>
        </row>
        <row r="258">
          <cell r="A258">
            <v>41640</v>
          </cell>
        </row>
        <row r="259">
          <cell r="A259">
            <v>41701</v>
          </cell>
        </row>
        <row r="260">
          <cell r="A260">
            <v>41702</v>
          </cell>
        </row>
        <row r="261">
          <cell r="A261">
            <v>41747</v>
          </cell>
        </row>
        <row r="262">
          <cell r="A262">
            <v>41750</v>
          </cell>
        </row>
        <row r="263">
          <cell r="A263">
            <v>41760</v>
          </cell>
        </row>
        <row r="264">
          <cell r="A264">
            <v>41809</v>
          </cell>
        </row>
        <row r="265">
          <cell r="A265">
            <v>41889</v>
          </cell>
        </row>
        <row r="266">
          <cell r="A266">
            <v>41924</v>
          </cell>
        </row>
        <row r="267">
          <cell r="A267">
            <v>41945</v>
          </cell>
        </row>
        <row r="268">
          <cell r="A268">
            <v>41958</v>
          </cell>
        </row>
        <row r="269">
          <cell r="A269">
            <v>41998</v>
          </cell>
        </row>
        <row r="270">
          <cell r="A270">
            <v>42005</v>
          </cell>
        </row>
        <row r="271">
          <cell r="A271">
            <v>42051</v>
          </cell>
        </row>
        <row r="272">
          <cell r="A272">
            <v>42052</v>
          </cell>
        </row>
        <row r="273">
          <cell r="A273">
            <v>42097</v>
          </cell>
        </row>
        <row r="274">
          <cell r="A274">
            <v>42115</v>
          </cell>
        </row>
        <row r="275">
          <cell r="A275">
            <v>42125</v>
          </cell>
        </row>
        <row r="276">
          <cell r="A276">
            <v>42159</v>
          </cell>
        </row>
        <row r="277">
          <cell r="A277">
            <v>42254</v>
          </cell>
        </row>
        <row r="278">
          <cell r="A278">
            <v>42289</v>
          </cell>
        </row>
        <row r="279">
          <cell r="A279">
            <v>42310</v>
          </cell>
        </row>
        <row r="280">
          <cell r="A280">
            <v>42323</v>
          </cell>
        </row>
        <row r="281">
          <cell r="A281">
            <v>42363</v>
          </cell>
        </row>
        <row r="282">
          <cell r="A282">
            <v>42370</v>
          </cell>
        </row>
        <row r="283">
          <cell r="A283">
            <v>42408</v>
          </cell>
        </row>
        <row r="284">
          <cell r="A284">
            <v>42409</v>
          </cell>
        </row>
        <row r="285">
          <cell r="A285">
            <v>42454</v>
          </cell>
        </row>
        <row r="286">
          <cell r="A286">
            <v>42481</v>
          </cell>
        </row>
        <row r="287">
          <cell r="A287">
            <v>42491</v>
          </cell>
        </row>
        <row r="288">
          <cell r="A288">
            <v>42516</v>
          </cell>
        </row>
        <row r="289">
          <cell r="A289">
            <v>42620</v>
          </cell>
        </row>
        <row r="290">
          <cell r="A290">
            <v>42655</v>
          </cell>
        </row>
        <row r="291">
          <cell r="A291">
            <v>42676</v>
          </cell>
        </row>
        <row r="292">
          <cell r="A292">
            <v>42689</v>
          </cell>
        </row>
        <row r="293">
          <cell r="A293">
            <v>42729</v>
          </cell>
        </row>
        <row r="294">
          <cell r="A294">
            <v>42736</v>
          </cell>
        </row>
        <row r="295">
          <cell r="A295">
            <v>42793</v>
          </cell>
        </row>
        <row r="296">
          <cell r="A296">
            <v>42794</v>
          </cell>
        </row>
        <row r="297">
          <cell r="A297">
            <v>42839</v>
          </cell>
        </row>
        <row r="298">
          <cell r="A298">
            <v>42846</v>
          </cell>
        </row>
        <row r="299">
          <cell r="A299">
            <v>42856</v>
          </cell>
        </row>
        <row r="300">
          <cell r="A300">
            <v>42901</v>
          </cell>
        </row>
        <row r="301">
          <cell r="A301">
            <v>42985</v>
          </cell>
        </row>
        <row r="302">
          <cell r="A302">
            <v>43020</v>
          </cell>
        </row>
        <row r="303">
          <cell r="A303">
            <v>43041</v>
          </cell>
        </row>
        <row r="304">
          <cell r="A304">
            <v>43054</v>
          </cell>
        </row>
        <row r="305">
          <cell r="A305">
            <v>43094</v>
          </cell>
        </row>
        <row r="306">
          <cell r="A306">
            <v>43101</v>
          </cell>
        </row>
        <row r="307">
          <cell r="A307">
            <v>43143</v>
          </cell>
        </row>
        <row r="308">
          <cell r="A308">
            <v>43144</v>
          </cell>
        </row>
        <row r="309">
          <cell r="A309">
            <v>43189</v>
          </cell>
        </row>
        <row r="310">
          <cell r="A310">
            <v>43211</v>
          </cell>
        </row>
        <row r="311">
          <cell r="A311">
            <v>43221</v>
          </cell>
        </row>
        <row r="312">
          <cell r="A312">
            <v>43251</v>
          </cell>
        </row>
        <row r="313">
          <cell r="A313">
            <v>43350</v>
          </cell>
        </row>
        <row r="314">
          <cell r="A314">
            <v>43385</v>
          </cell>
        </row>
        <row r="315">
          <cell r="A315">
            <v>43406</v>
          </cell>
        </row>
        <row r="316">
          <cell r="A316">
            <v>43419</v>
          </cell>
        </row>
        <row r="317">
          <cell r="A317">
            <v>43459</v>
          </cell>
        </row>
        <row r="318">
          <cell r="A318">
            <v>43466</v>
          </cell>
        </row>
        <row r="319">
          <cell r="A319">
            <v>43528</v>
          </cell>
        </row>
        <row r="320">
          <cell r="A320">
            <v>43529</v>
          </cell>
        </row>
        <row r="321">
          <cell r="A321">
            <v>43574</v>
          </cell>
        </row>
        <row r="322">
          <cell r="A322">
            <v>43576</v>
          </cell>
        </row>
        <row r="323">
          <cell r="A323">
            <v>43586</v>
          </cell>
        </row>
        <row r="324">
          <cell r="A324">
            <v>43636</v>
          </cell>
        </row>
        <row r="325">
          <cell r="A325">
            <v>43715</v>
          </cell>
        </row>
        <row r="326">
          <cell r="A326">
            <v>43750</v>
          </cell>
        </row>
        <row r="327">
          <cell r="A327">
            <v>43771</v>
          </cell>
        </row>
        <row r="328">
          <cell r="A328">
            <v>43784</v>
          </cell>
        </row>
        <row r="329">
          <cell r="A329">
            <v>43824</v>
          </cell>
        </row>
        <row r="330">
          <cell r="A330">
            <v>43831</v>
          </cell>
        </row>
        <row r="331">
          <cell r="A331">
            <v>43885</v>
          </cell>
        </row>
        <row r="332">
          <cell r="A332">
            <v>43886</v>
          </cell>
        </row>
        <row r="333">
          <cell r="A333">
            <v>43931</v>
          </cell>
        </row>
        <row r="334">
          <cell r="A334">
            <v>43942</v>
          </cell>
        </row>
        <row r="335">
          <cell r="A335">
            <v>43952</v>
          </cell>
        </row>
        <row r="336">
          <cell r="A336">
            <v>43993</v>
          </cell>
        </row>
        <row r="337">
          <cell r="A337">
            <v>44081</v>
          </cell>
        </row>
        <row r="338">
          <cell r="A338">
            <v>44116</v>
          </cell>
        </row>
        <row r="339">
          <cell r="A339">
            <v>44137</v>
          </cell>
        </row>
        <row r="340">
          <cell r="A340">
            <v>44150</v>
          </cell>
        </row>
        <row r="341">
          <cell r="A341">
            <v>44190</v>
          </cell>
        </row>
        <row r="342">
          <cell r="A342">
            <v>44197</v>
          </cell>
        </row>
        <row r="343">
          <cell r="A343">
            <v>44242</v>
          </cell>
        </row>
        <row r="344">
          <cell r="A344">
            <v>44243</v>
          </cell>
        </row>
        <row r="345">
          <cell r="A345">
            <v>44288</v>
          </cell>
        </row>
        <row r="346">
          <cell r="A346">
            <v>44307</v>
          </cell>
        </row>
        <row r="347">
          <cell r="A347">
            <v>44317</v>
          </cell>
        </row>
        <row r="348">
          <cell r="A348">
            <v>44350</v>
          </cell>
        </row>
        <row r="349">
          <cell r="A349">
            <v>44446</v>
          </cell>
        </row>
        <row r="350">
          <cell r="A350">
            <v>44481</v>
          </cell>
        </row>
        <row r="351">
          <cell r="A351">
            <v>44502</v>
          </cell>
        </row>
        <row r="352">
          <cell r="A352">
            <v>44515</v>
          </cell>
        </row>
        <row r="353">
          <cell r="A353">
            <v>44555</v>
          </cell>
        </row>
        <row r="354">
          <cell r="A354">
            <v>44562</v>
          </cell>
        </row>
        <row r="355">
          <cell r="A355">
            <v>44620</v>
          </cell>
        </row>
        <row r="356">
          <cell r="A356">
            <v>44621</v>
          </cell>
        </row>
        <row r="357">
          <cell r="A357">
            <v>44666</v>
          </cell>
        </row>
        <row r="358">
          <cell r="A358">
            <v>44672</v>
          </cell>
        </row>
        <row r="359">
          <cell r="A359">
            <v>44682</v>
          </cell>
        </row>
        <row r="360">
          <cell r="A360">
            <v>44728</v>
          </cell>
        </row>
        <row r="361">
          <cell r="A361">
            <v>44811</v>
          </cell>
        </row>
        <row r="362">
          <cell r="A362">
            <v>44846</v>
          </cell>
        </row>
        <row r="363">
          <cell r="A363">
            <v>44867</v>
          </cell>
        </row>
        <row r="364">
          <cell r="A364">
            <v>44880</v>
          </cell>
        </row>
        <row r="365">
          <cell r="A365">
            <v>44920</v>
          </cell>
        </row>
        <row r="366">
          <cell r="A366">
            <v>44927</v>
          </cell>
        </row>
        <row r="367">
          <cell r="A367">
            <v>44977</v>
          </cell>
        </row>
        <row r="368">
          <cell r="A368">
            <v>44978</v>
          </cell>
        </row>
        <row r="369">
          <cell r="A369">
            <v>45023</v>
          </cell>
        </row>
        <row r="370">
          <cell r="A370">
            <v>45037</v>
          </cell>
        </row>
        <row r="371">
          <cell r="A371">
            <v>45047</v>
          </cell>
        </row>
        <row r="372">
          <cell r="A372">
            <v>45085</v>
          </cell>
        </row>
        <row r="373">
          <cell r="A373">
            <v>45176</v>
          </cell>
        </row>
        <row r="374">
          <cell r="A374">
            <v>45211</v>
          </cell>
        </row>
        <row r="375">
          <cell r="A375">
            <v>45232</v>
          </cell>
        </row>
        <row r="376">
          <cell r="A376">
            <v>45245</v>
          </cell>
        </row>
        <row r="377">
          <cell r="A377">
            <v>45285</v>
          </cell>
        </row>
        <row r="378">
          <cell r="A378">
            <v>45292</v>
          </cell>
        </row>
        <row r="379">
          <cell r="A379">
            <v>45334</v>
          </cell>
        </row>
        <row r="380">
          <cell r="A380">
            <v>45335</v>
          </cell>
        </row>
        <row r="381">
          <cell r="A381">
            <v>45380</v>
          </cell>
        </row>
        <row r="382">
          <cell r="A382">
            <v>45403</v>
          </cell>
        </row>
        <row r="383">
          <cell r="A383">
            <v>45413</v>
          </cell>
        </row>
        <row r="384">
          <cell r="A384">
            <v>45442</v>
          </cell>
        </row>
        <row r="385">
          <cell r="A385">
            <v>45542</v>
          </cell>
        </row>
        <row r="386">
          <cell r="A386">
            <v>45577</v>
          </cell>
        </row>
        <row r="387">
          <cell r="A387">
            <v>45598</v>
          </cell>
        </row>
        <row r="388">
          <cell r="A388">
            <v>45611</v>
          </cell>
        </row>
        <row r="389">
          <cell r="A389">
            <v>45651</v>
          </cell>
        </row>
        <row r="390">
          <cell r="A390">
            <v>45658</v>
          </cell>
        </row>
        <row r="391">
          <cell r="A391">
            <v>45719</v>
          </cell>
        </row>
        <row r="392">
          <cell r="A392">
            <v>45720</v>
          </cell>
        </row>
        <row r="393">
          <cell r="A393">
            <v>45765</v>
          </cell>
        </row>
        <row r="394">
          <cell r="A394">
            <v>45768</v>
          </cell>
        </row>
        <row r="395">
          <cell r="A395">
            <v>45778</v>
          </cell>
        </row>
        <row r="396">
          <cell r="A396">
            <v>45827</v>
          </cell>
        </row>
        <row r="397">
          <cell r="A397">
            <v>45907</v>
          </cell>
        </row>
        <row r="398">
          <cell r="A398">
            <v>45942</v>
          </cell>
        </row>
        <row r="399">
          <cell r="A399">
            <v>45963</v>
          </cell>
        </row>
        <row r="400">
          <cell r="A400">
            <v>45976</v>
          </cell>
        </row>
        <row r="401">
          <cell r="A401">
            <v>46016</v>
          </cell>
        </row>
        <row r="402">
          <cell r="A402">
            <v>46023</v>
          </cell>
        </row>
        <row r="403">
          <cell r="A403">
            <v>46069</v>
          </cell>
        </row>
        <row r="404">
          <cell r="A404">
            <v>46070</v>
          </cell>
        </row>
        <row r="405">
          <cell r="A405">
            <v>46115</v>
          </cell>
        </row>
        <row r="406">
          <cell r="A406">
            <v>46133</v>
          </cell>
        </row>
        <row r="407">
          <cell r="A407">
            <v>46143</v>
          </cell>
        </row>
        <row r="408">
          <cell r="A408">
            <v>46177</v>
          </cell>
        </row>
        <row r="409">
          <cell r="A409">
            <v>46272</v>
          </cell>
        </row>
        <row r="410">
          <cell r="A410">
            <v>46307</v>
          </cell>
        </row>
        <row r="411">
          <cell r="A411">
            <v>46328</v>
          </cell>
        </row>
        <row r="412">
          <cell r="A412">
            <v>46341</v>
          </cell>
        </row>
        <row r="413">
          <cell r="A413">
            <v>46381</v>
          </cell>
        </row>
        <row r="414">
          <cell r="A414">
            <v>46388</v>
          </cell>
        </row>
        <row r="415">
          <cell r="A415">
            <v>46426</v>
          </cell>
        </row>
        <row r="416">
          <cell r="A416">
            <v>46427</v>
          </cell>
        </row>
        <row r="417">
          <cell r="A417">
            <v>46472</v>
          </cell>
        </row>
        <row r="418">
          <cell r="A418">
            <v>46498</v>
          </cell>
        </row>
        <row r="419">
          <cell r="A419">
            <v>46508</v>
          </cell>
        </row>
        <row r="420">
          <cell r="A420">
            <v>46534</v>
          </cell>
        </row>
        <row r="421">
          <cell r="A421">
            <v>46637</v>
          </cell>
        </row>
        <row r="422">
          <cell r="A422">
            <v>46672</v>
          </cell>
        </row>
        <row r="423">
          <cell r="A423">
            <v>46693</v>
          </cell>
        </row>
        <row r="424">
          <cell r="A424">
            <v>46706</v>
          </cell>
        </row>
        <row r="425">
          <cell r="A425">
            <v>46746</v>
          </cell>
        </row>
        <row r="426">
          <cell r="A426">
            <v>46753</v>
          </cell>
        </row>
        <row r="427">
          <cell r="A427">
            <v>46811</v>
          </cell>
        </row>
        <row r="428">
          <cell r="A428">
            <v>46812</v>
          </cell>
        </row>
        <row r="429">
          <cell r="A429">
            <v>46857</v>
          </cell>
        </row>
        <row r="430">
          <cell r="A430">
            <v>46864</v>
          </cell>
        </row>
        <row r="431">
          <cell r="A431">
            <v>46874</v>
          </cell>
        </row>
        <row r="432">
          <cell r="A432">
            <v>46919</v>
          </cell>
        </row>
        <row r="433">
          <cell r="A433">
            <v>47003</v>
          </cell>
        </row>
        <row r="434">
          <cell r="A434">
            <v>47038</v>
          </cell>
        </row>
        <row r="435">
          <cell r="A435">
            <v>47059</v>
          </cell>
        </row>
        <row r="436">
          <cell r="A436">
            <v>47072</v>
          </cell>
        </row>
        <row r="437">
          <cell r="A437">
            <v>47112</v>
          </cell>
        </row>
        <row r="438">
          <cell r="A438">
            <v>47119</v>
          </cell>
        </row>
        <row r="439">
          <cell r="A439">
            <v>47161</v>
          </cell>
        </row>
        <row r="440">
          <cell r="A440">
            <v>47162</v>
          </cell>
        </row>
        <row r="441">
          <cell r="A441">
            <v>47207</v>
          </cell>
        </row>
        <row r="442">
          <cell r="A442">
            <v>47229</v>
          </cell>
        </row>
        <row r="443">
          <cell r="A443">
            <v>47239</v>
          </cell>
        </row>
        <row r="444">
          <cell r="A444">
            <v>47269</v>
          </cell>
        </row>
        <row r="445">
          <cell r="A445">
            <v>47368</v>
          </cell>
        </row>
        <row r="446">
          <cell r="A446">
            <v>47403</v>
          </cell>
        </row>
        <row r="447">
          <cell r="A447">
            <v>47424</v>
          </cell>
        </row>
        <row r="448">
          <cell r="A448">
            <v>47437</v>
          </cell>
        </row>
        <row r="449">
          <cell r="A449">
            <v>47477</v>
          </cell>
        </row>
        <row r="450">
          <cell r="A450">
            <v>47484</v>
          </cell>
        </row>
        <row r="451">
          <cell r="A451">
            <v>47546</v>
          </cell>
        </row>
        <row r="452">
          <cell r="A452">
            <v>47547</v>
          </cell>
        </row>
        <row r="453">
          <cell r="A453">
            <v>47592</v>
          </cell>
        </row>
        <row r="454">
          <cell r="A454">
            <v>47594</v>
          </cell>
        </row>
        <row r="455">
          <cell r="A455">
            <v>47604</v>
          </cell>
        </row>
        <row r="456">
          <cell r="A456">
            <v>47654</v>
          </cell>
        </row>
        <row r="457">
          <cell r="A457">
            <v>47733</v>
          </cell>
        </row>
        <row r="458">
          <cell r="A458">
            <v>47768</v>
          </cell>
        </row>
        <row r="459">
          <cell r="A459">
            <v>47789</v>
          </cell>
        </row>
        <row r="460">
          <cell r="A460">
            <v>47802</v>
          </cell>
        </row>
        <row r="461">
          <cell r="A461">
            <v>47842</v>
          </cell>
        </row>
        <row r="462">
          <cell r="A462">
            <v>47849</v>
          </cell>
        </row>
        <row r="463">
          <cell r="A463">
            <v>47903</v>
          </cell>
        </row>
        <row r="464">
          <cell r="A464">
            <v>47904</v>
          </cell>
        </row>
        <row r="465">
          <cell r="A465">
            <v>47949</v>
          </cell>
        </row>
        <row r="466">
          <cell r="A466">
            <v>47959</v>
          </cell>
        </row>
        <row r="467">
          <cell r="A467">
            <v>47969</v>
          </cell>
        </row>
        <row r="468">
          <cell r="A468">
            <v>48011</v>
          </cell>
        </row>
        <row r="469">
          <cell r="A469">
            <v>48098</v>
          </cell>
        </row>
        <row r="470">
          <cell r="A470">
            <v>48133</v>
          </cell>
        </row>
        <row r="471">
          <cell r="A471">
            <v>48154</v>
          </cell>
        </row>
        <row r="472">
          <cell r="A472">
            <v>48167</v>
          </cell>
        </row>
        <row r="473">
          <cell r="A473">
            <v>48207</v>
          </cell>
        </row>
        <row r="474">
          <cell r="A474">
            <v>48214</v>
          </cell>
        </row>
        <row r="475">
          <cell r="A475">
            <v>48253</v>
          </cell>
        </row>
        <row r="476">
          <cell r="A476">
            <v>48254</v>
          </cell>
        </row>
        <row r="477">
          <cell r="A477">
            <v>48299</v>
          </cell>
        </row>
        <row r="478">
          <cell r="A478">
            <v>48325</v>
          </cell>
        </row>
        <row r="479">
          <cell r="A479">
            <v>48335</v>
          </cell>
        </row>
        <row r="480">
          <cell r="A480">
            <v>48361</v>
          </cell>
        </row>
        <row r="481">
          <cell r="A481">
            <v>48464</v>
          </cell>
        </row>
        <row r="482">
          <cell r="A482">
            <v>48499</v>
          </cell>
        </row>
        <row r="483">
          <cell r="A483">
            <v>48520</v>
          </cell>
        </row>
        <row r="484">
          <cell r="A484">
            <v>48533</v>
          </cell>
        </row>
        <row r="485">
          <cell r="A485">
            <v>48573</v>
          </cell>
        </row>
        <row r="486">
          <cell r="A486">
            <v>48580</v>
          </cell>
        </row>
        <row r="487">
          <cell r="A487">
            <v>48638</v>
          </cell>
        </row>
        <row r="488">
          <cell r="A488">
            <v>48639</v>
          </cell>
        </row>
        <row r="489">
          <cell r="A489">
            <v>48684</v>
          </cell>
        </row>
        <row r="490">
          <cell r="A490">
            <v>48690</v>
          </cell>
        </row>
        <row r="491">
          <cell r="A491">
            <v>48700</v>
          </cell>
        </row>
        <row r="492">
          <cell r="A492">
            <v>48746</v>
          </cell>
        </row>
        <row r="493">
          <cell r="A493">
            <v>48829</v>
          </cell>
        </row>
        <row r="494">
          <cell r="A494">
            <v>48864</v>
          </cell>
        </row>
        <row r="495">
          <cell r="A495">
            <v>48885</v>
          </cell>
        </row>
        <row r="496">
          <cell r="A496">
            <v>48898</v>
          </cell>
        </row>
        <row r="497">
          <cell r="A497">
            <v>48938</v>
          </cell>
        </row>
        <row r="498">
          <cell r="A498">
            <v>48945</v>
          </cell>
        </row>
        <row r="499">
          <cell r="A499">
            <v>48995</v>
          </cell>
        </row>
        <row r="500">
          <cell r="A500">
            <v>48996</v>
          </cell>
        </row>
        <row r="501">
          <cell r="A501">
            <v>49041</v>
          </cell>
        </row>
        <row r="502">
          <cell r="A502">
            <v>49055</v>
          </cell>
        </row>
        <row r="503">
          <cell r="A503">
            <v>49065</v>
          </cell>
        </row>
        <row r="504">
          <cell r="A504">
            <v>49103</v>
          </cell>
        </row>
        <row r="505">
          <cell r="A505">
            <v>49194</v>
          </cell>
        </row>
        <row r="506">
          <cell r="A506">
            <v>49229</v>
          </cell>
        </row>
        <row r="507">
          <cell r="A507">
            <v>49250</v>
          </cell>
        </row>
        <row r="508">
          <cell r="A508">
            <v>49263</v>
          </cell>
        </row>
        <row r="509">
          <cell r="A509">
            <v>49303</v>
          </cell>
        </row>
        <row r="510">
          <cell r="A510">
            <v>49310</v>
          </cell>
        </row>
        <row r="511">
          <cell r="A511">
            <v>49345</v>
          </cell>
        </row>
        <row r="512">
          <cell r="A512">
            <v>49346</v>
          </cell>
        </row>
        <row r="513">
          <cell r="A513">
            <v>49391</v>
          </cell>
        </row>
        <row r="514">
          <cell r="A514">
            <v>49420</v>
          </cell>
        </row>
        <row r="515">
          <cell r="A515">
            <v>49430</v>
          </cell>
        </row>
        <row r="516">
          <cell r="A516">
            <v>49453</v>
          </cell>
        </row>
        <row r="517">
          <cell r="A517">
            <v>49559</v>
          </cell>
        </row>
        <row r="518">
          <cell r="A518">
            <v>49594</v>
          </cell>
        </row>
        <row r="519">
          <cell r="A519">
            <v>49615</v>
          </cell>
        </row>
        <row r="520">
          <cell r="A520">
            <v>49628</v>
          </cell>
        </row>
        <row r="521">
          <cell r="A521">
            <v>49668</v>
          </cell>
        </row>
        <row r="522">
          <cell r="A522">
            <v>49675</v>
          </cell>
        </row>
        <row r="523">
          <cell r="A523">
            <v>49730</v>
          </cell>
        </row>
        <row r="524">
          <cell r="A524">
            <v>49731</v>
          </cell>
        </row>
        <row r="525">
          <cell r="A525">
            <v>49776</v>
          </cell>
        </row>
        <row r="526">
          <cell r="A526">
            <v>49786</v>
          </cell>
        </row>
        <row r="527">
          <cell r="A527">
            <v>49796</v>
          </cell>
        </row>
        <row r="528">
          <cell r="A528">
            <v>49838</v>
          </cell>
        </row>
        <row r="529">
          <cell r="A529">
            <v>49925</v>
          </cell>
        </row>
        <row r="530">
          <cell r="A530">
            <v>49960</v>
          </cell>
        </row>
        <row r="531">
          <cell r="A531">
            <v>49981</v>
          </cell>
        </row>
        <row r="532">
          <cell r="A532">
            <v>49994</v>
          </cell>
        </row>
        <row r="533">
          <cell r="A533">
            <v>50034</v>
          </cell>
        </row>
        <row r="534">
          <cell r="A534">
            <v>50041</v>
          </cell>
        </row>
        <row r="535">
          <cell r="A535">
            <v>50087</v>
          </cell>
        </row>
        <row r="536">
          <cell r="A536">
            <v>50088</v>
          </cell>
        </row>
        <row r="537">
          <cell r="A537">
            <v>50133</v>
          </cell>
        </row>
        <row r="538">
          <cell r="A538">
            <v>50151</v>
          </cell>
        </row>
        <row r="539">
          <cell r="A539">
            <v>50161</v>
          </cell>
        </row>
        <row r="540">
          <cell r="A540">
            <v>50195</v>
          </cell>
        </row>
        <row r="541">
          <cell r="A541">
            <v>50290</v>
          </cell>
        </row>
        <row r="542">
          <cell r="A542">
            <v>50325</v>
          </cell>
        </row>
        <row r="543">
          <cell r="A543">
            <v>50346</v>
          </cell>
        </row>
        <row r="544">
          <cell r="A544">
            <v>50359</v>
          </cell>
        </row>
        <row r="545">
          <cell r="A545">
            <v>50399</v>
          </cell>
        </row>
        <row r="546">
          <cell r="A546">
            <v>50406</v>
          </cell>
        </row>
        <row r="547">
          <cell r="A547">
            <v>50472</v>
          </cell>
        </row>
        <row r="548">
          <cell r="A548">
            <v>50473</v>
          </cell>
        </row>
        <row r="549">
          <cell r="A549">
            <v>50516</v>
          </cell>
        </row>
        <row r="550">
          <cell r="A550">
            <v>50518</v>
          </cell>
        </row>
        <row r="551">
          <cell r="A551">
            <v>50526</v>
          </cell>
        </row>
        <row r="552">
          <cell r="A552">
            <v>50580</v>
          </cell>
        </row>
        <row r="553">
          <cell r="A553">
            <v>50655</v>
          </cell>
        </row>
        <row r="554">
          <cell r="A554">
            <v>50690</v>
          </cell>
        </row>
        <row r="555">
          <cell r="A555">
            <v>50711</v>
          </cell>
        </row>
        <row r="556">
          <cell r="A556">
            <v>50724</v>
          </cell>
        </row>
        <row r="557">
          <cell r="A557">
            <v>50764</v>
          </cell>
        </row>
        <row r="558">
          <cell r="A558">
            <v>50771</v>
          </cell>
        </row>
        <row r="559">
          <cell r="A559">
            <v>50822</v>
          </cell>
        </row>
        <row r="560">
          <cell r="A560">
            <v>50823</v>
          </cell>
        </row>
        <row r="561">
          <cell r="A561">
            <v>50868</v>
          </cell>
        </row>
        <row r="562">
          <cell r="A562">
            <v>50881</v>
          </cell>
        </row>
        <row r="563">
          <cell r="A563">
            <v>50891</v>
          </cell>
        </row>
        <row r="564">
          <cell r="A564">
            <v>50930</v>
          </cell>
        </row>
        <row r="565">
          <cell r="A565">
            <v>51020</v>
          </cell>
        </row>
        <row r="566">
          <cell r="A566">
            <v>51055</v>
          </cell>
        </row>
        <row r="567">
          <cell r="A567">
            <v>51076</v>
          </cell>
        </row>
        <row r="568">
          <cell r="A568">
            <v>51089</v>
          </cell>
        </row>
        <row r="569">
          <cell r="A569">
            <v>51129</v>
          </cell>
        </row>
        <row r="570">
          <cell r="A570">
            <v>51136</v>
          </cell>
        </row>
        <row r="571">
          <cell r="A571">
            <v>51179</v>
          </cell>
        </row>
        <row r="572">
          <cell r="A572">
            <v>51180</v>
          </cell>
        </row>
        <row r="573">
          <cell r="A573">
            <v>51225</v>
          </cell>
        </row>
        <row r="574">
          <cell r="A574">
            <v>51247</v>
          </cell>
        </row>
        <row r="575">
          <cell r="A575">
            <v>51257</v>
          </cell>
        </row>
        <row r="576">
          <cell r="A576">
            <v>51287</v>
          </cell>
        </row>
        <row r="577">
          <cell r="A577">
            <v>51386</v>
          </cell>
        </row>
        <row r="578">
          <cell r="A578">
            <v>51421</v>
          </cell>
        </row>
        <row r="579">
          <cell r="A579">
            <v>51442</v>
          </cell>
        </row>
        <row r="580">
          <cell r="A580">
            <v>51455</v>
          </cell>
        </row>
        <row r="581">
          <cell r="A581">
            <v>51495</v>
          </cell>
        </row>
        <row r="582">
          <cell r="A582">
            <v>51502</v>
          </cell>
        </row>
        <row r="583">
          <cell r="A583">
            <v>51564</v>
          </cell>
        </row>
        <row r="584">
          <cell r="A584">
            <v>51565</v>
          </cell>
        </row>
        <row r="585">
          <cell r="A585">
            <v>51610</v>
          </cell>
        </row>
        <row r="586">
          <cell r="A586">
            <v>51612</v>
          </cell>
        </row>
        <row r="587">
          <cell r="A587">
            <v>51622</v>
          </cell>
        </row>
        <row r="588">
          <cell r="A588">
            <v>51672</v>
          </cell>
        </row>
        <row r="589">
          <cell r="A589">
            <v>51751</v>
          </cell>
        </row>
        <row r="590">
          <cell r="A590">
            <v>51786</v>
          </cell>
        </row>
        <row r="591">
          <cell r="A591">
            <v>51807</v>
          </cell>
        </row>
        <row r="592">
          <cell r="A592">
            <v>51820</v>
          </cell>
        </row>
        <row r="593">
          <cell r="A593">
            <v>51860</v>
          </cell>
        </row>
        <row r="594">
          <cell r="A594">
            <v>51867</v>
          </cell>
        </row>
        <row r="595">
          <cell r="A595">
            <v>51914</v>
          </cell>
        </row>
        <row r="596">
          <cell r="A596">
            <v>51915</v>
          </cell>
        </row>
        <row r="597">
          <cell r="A597">
            <v>51960</v>
          </cell>
        </row>
        <row r="598">
          <cell r="A598">
            <v>51977</v>
          </cell>
        </row>
        <row r="599">
          <cell r="A599">
            <v>51987</v>
          </cell>
        </row>
        <row r="600">
          <cell r="A600">
            <v>52022</v>
          </cell>
        </row>
        <row r="601">
          <cell r="A601">
            <v>52116</v>
          </cell>
        </row>
        <row r="602">
          <cell r="A602">
            <v>52151</v>
          </cell>
        </row>
        <row r="603">
          <cell r="A603">
            <v>52172</v>
          </cell>
        </row>
        <row r="604">
          <cell r="A604">
            <v>52185</v>
          </cell>
        </row>
        <row r="605">
          <cell r="A605">
            <v>52225</v>
          </cell>
        </row>
        <row r="606">
          <cell r="A606">
            <v>52232</v>
          </cell>
        </row>
        <row r="607">
          <cell r="A607">
            <v>52271</v>
          </cell>
        </row>
        <row r="608">
          <cell r="A608">
            <v>52272</v>
          </cell>
        </row>
        <row r="609">
          <cell r="A609">
            <v>52317</v>
          </cell>
        </row>
        <row r="610">
          <cell r="A610">
            <v>52342</v>
          </cell>
        </row>
        <row r="611">
          <cell r="A611">
            <v>52352</v>
          </cell>
        </row>
        <row r="612">
          <cell r="A612">
            <v>52379</v>
          </cell>
        </row>
        <row r="613">
          <cell r="A613">
            <v>52481</v>
          </cell>
        </row>
        <row r="614">
          <cell r="A614">
            <v>52516</v>
          </cell>
        </row>
        <row r="615">
          <cell r="A615">
            <v>52537</v>
          </cell>
        </row>
        <row r="616">
          <cell r="A616">
            <v>52550</v>
          </cell>
        </row>
        <row r="617">
          <cell r="A617">
            <v>52590</v>
          </cell>
        </row>
        <row r="618">
          <cell r="A618">
            <v>52597</v>
          </cell>
        </row>
        <row r="619">
          <cell r="A619">
            <v>52656</v>
          </cell>
        </row>
        <row r="620">
          <cell r="A620">
            <v>52657</v>
          </cell>
        </row>
        <row r="621">
          <cell r="A621">
            <v>52702</v>
          </cell>
        </row>
        <row r="622">
          <cell r="A622">
            <v>52708</v>
          </cell>
        </row>
        <row r="623">
          <cell r="A623">
            <v>52718</v>
          </cell>
        </row>
        <row r="624">
          <cell r="A624">
            <v>52764</v>
          </cell>
        </row>
        <row r="625">
          <cell r="A625">
            <v>52847</v>
          </cell>
        </row>
        <row r="626">
          <cell r="A626">
            <v>52882</v>
          </cell>
        </row>
        <row r="627">
          <cell r="A627">
            <v>52903</v>
          </cell>
        </row>
        <row r="628">
          <cell r="A628">
            <v>52916</v>
          </cell>
        </row>
        <row r="629">
          <cell r="A629">
            <v>52956</v>
          </cell>
        </row>
        <row r="630">
          <cell r="A630">
            <v>52963</v>
          </cell>
        </row>
        <row r="631">
          <cell r="A631">
            <v>53013</v>
          </cell>
        </row>
        <row r="632">
          <cell r="A632">
            <v>53014</v>
          </cell>
        </row>
        <row r="633">
          <cell r="A633">
            <v>53059</v>
          </cell>
        </row>
        <row r="634">
          <cell r="A634">
            <v>53073</v>
          </cell>
        </row>
        <row r="635">
          <cell r="A635">
            <v>53083</v>
          </cell>
        </row>
        <row r="636">
          <cell r="A636">
            <v>53121</v>
          </cell>
        </row>
        <row r="637">
          <cell r="A637">
            <v>53212</v>
          </cell>
        </row>
        <row r="638">
          <cell r="A638">
            <v>53247</v>
          </cell>
        </row>
        <row r="639">
          <cell r="A639">
            <v>53268</v>
          </cell>
        </row>
        <row r="640">
          <cell r="A640">
            <v>53281</v>
          </cell>
        </row>
        <row r="641">
          <cell r="A641">
            <v>53321</v>
          </cell>
        </row>
        <row r="642">
          <cell r="A642">
            <v>53328</v>
          </cell>
        </row>
        <row r="643">
          <cell r="A643">
            <v>53363</v>
          </cell>
        </row>
        <row r="644">
          <cell r="A644">
            <v>53364</v>
          </cell>
        </row>
        <row r="645">
          <cell r="A645">
            <v>53409</v>
          </cell>
        </row>
        <row r="646">
          <cell r="A646">
            <v>53438</v>
          </cell>
        </row>
        <row r="647">
          <cell r="A647">
            <v>53448</v>
          </cell>
        </row>
        <row r="648">
          <cell r="A648">
            <v>53471</v>
          </cell>
        </row>
        <row r="649">
          <cell r="A649">
            <v>53577</v>
          </cell>
        </row>
        <row r="650">
          <cell r="A650">
            <v>53612</v>
          </cell>
        </row>
        <row r="651">
          <cell r="A651">
            <v>53633</v>
          </cell>
        </row>
        <row r="652">
          <cell r="A652">
            <v>53646</v>
          </cell>
        </row>
        <row r="653">
          <cell r="A653">
            <v>53686</v>
          </cell>
        </row>
        <row r="654">
          <cell r="A654">
            <v>53693</v>
          </cell>
        </row>
        <row r="655">
          <cell r="A655">
            <v>53748</v>
          </cell>
        </row>
        <row r="656">
          <cell r="A656">
            <v>53749</v>
          </cell>
        </row>
        <row r="657">
          <cell r="A657">
            <v>53794</v>
          </cell>
        </row>
        <row r="658">
          <cell r="A658">
            <v>53803</v>
          </cell>
        </row>
        <row r="659">
          <cell r="A659">
            <v>53813</v>
          </cell>
        </row>
        <row r="660">
          <cell r="A660">
            <v>53856</v>
          </cell>
        </row>
        <row r="661">
          <cell r="A661">
            <v>53942</v>
          </cell>
        </row>
        <row r="662">
          <cell r="A662">
            <v>53977</v>
          </cell>
        </row>
        <row r="663">
          <cell r="A663">
            <v>53998</v>
          </cell>
        </row>
        <row r="664">
          <cell r="A664">
            <v>54011</v>
          </cell>
        </row>
        <row r="665">
          <cell r="A665">
            <v>54051</v>
          </cell>
        </row>
        <row r="666">
          <cell r="A666">
            <v>54058</v>
          </cell>
        </row>
        <row r="667">
          <cell r="A667">
            <v>54105</v>
          </cell>
        </row>
        <row r="668">
          <cell r="A668">
            <v>54106</v>
          </cell>
        </row>
        <row r="669">
          <cell r="A669">
            <v>54151</v>
          </cell>
        </row>
        <row r="670">
          <cell r="A670">
            <v>54169</v>
          </cell>
        </row>
        <row r="671">
          <cell r="A671">
            <v>54179</v>
          </cell>
        </row>
        <row r="672">
          <cell r="A672">
            <v>54213</v>
          </cell>
        </row>
        <row r="673">
          <cell r="A673">
            <v>54308</v>
          </cell>
        </row>
        <row r="674">
          <cell r="A674">
            <v>54343</v>
          </cell>
        </row>
        <row r="675">
          <cell r="A675">
            <v>54364</v>
          </cell>
        </row>
        <row r="676">
          <cell r="A676">
            <v>54377</v>
          </cell>
        </row>
        <row r="677">
          <cell r="A677">
            <v>54417</v>
          </cell>
        </row>
        <row r="678">
          <cell r="A678">
            <v>54424</v>
          </cell>
        </row>
        <row r="679">
          <cell r="A679">
            <v>54483</v>
          </cell>
        </row>
        <row r="680">
          <cell r="A680">
            <v>54484</v>
          </cell>
        </row>
        <row r="681">
          <cell r="A681">
            <v>54529</v>
          </cell>
        </row>
        <row r="682">
          <cell r="A682">
            <v>54534</v>
          </cell>
        </row>
        <row r="683">
          <cell r="A683">
            <v>54544</v>
          </cell>
        </row>
        <row r="684">
          <cell r="A684">
            <v>54591</v>
          </cell>
        </row>
        <row r="685">
          <cell r="A685">
            <v>54673</v>
          </cell>
        </row>
        <row r="686">
          <cell r="A686">
            <v>54708</v>
          </cell>
        </row>
        <row r="687">
          <cell r="A687">
            <v>54729</v>
          </cell>
        </row>
        <row r="688">
          <cell r="A688">
            <v>54742</v>
          </cell>
        </row>
        <row r="689">
          <cell r="A689">
            <v>54782</v>
          </cell>
        </row>
        <row r="690">
          <cell r="A690">
            <v>54789</v>
          </cell>
        </row>
        <row r="691">
          <cell r="A691">
            <v>54840</v>
          </cell>
        </row>
        <row r="692">
          <cell r="A692">
            <v>54841</v>
          </cell>
        </row>
        <row r="693">
          <cell r="A693">
            <v>54886</v>
          </cell>
        </row>
        <row r="694">
          <cell r="A694">
            <v>54899</v>
          </cell>
        </row>
        <row r="695">
          <cell r="A695">
            <v>54909</v>
          </cell>
        </row>
        <row r="696">
          <cell r="A696">
            <v>54948</v>
          </cell>
        </row>
        <row r="697">
          <cell r="A697">
            <v>55038</v>
          </cell>
        </row>
        <row r="698">
          <cell r="A698">
            <v>55073</v>
          </cell>
        </row>
        <row r="699">
          <cell r="A699">
            <v>55094</v>
          </cell>
        </row>
        <row r="700">
          <cell r="A700">
            <v>55107</v>
          </cell>
        </row>
        <row r="701">
          <cell r="A701">
            <v>55147</v>
          </cell>
        </row>
        <row r="702">
          <cell r="A702">
            <v>55154</v>
          </cell>
        </row>
        <row r="703">
          <cell r="A703">
            <v>55197</v>
          </cell>
        </row>
        <row r="704">
          <cell r="A704">
            <v>55198</v>
          </cell>
        </row>
        <row r="705">
          <cell r="A705">
            <v>55243</v>
          </cell>
        </row>
        <row r="706">
          <cell r="A706">
            <v>55264</v>
          </cell>
        </row>
        <row r="707">
          <cell r="A707">
            <v>55274</v>
          </cell>
        </row>
        <row r="708">
          <cell r="A708">
            <v>55305</v>
          </cell>
        </row>
        <row r="709">
          <cell r="A709">
            <v>55403</v>
          </cell>
        </row>
        <row r="710">
          <cell r="A710">
            <v>55438</v>
          </cell>
        </row>
        <row r="711">
          <cell r="A711">
            <v>55459</v>
          </cell>
        </row>
        <row r="712">
          <cell r="A712">
            <v>55472</v>
          </cell>
        </row>
        <row r="713">
          <cell r="A713">
            <v>55512</v>
          </cell>
        </row>
        <row r="714">
          <cell r="A714">
            <v>55519</v>
          </cell>
        </row>
        <row r="715">
          <cell r="A715">
            <v>55582</v>
          </cell>
        </row>
        <row r="716">
          <cell r="A716">
            <v>55583</v>
          </cell>
        </row>
        <row r="717">
          <cell r="A717">
            <v>55628</v>
          </cell>
        </row>
        <row r="718">
          <cell r="A718">
            <v>55630</v>
          </cell>
        </row>
        <row r="719">
          <cell r="A719">
            <v>55640</v>
          </cell>
        </row>
        <row r="720">
          <cell r="A720">
            <v>55690</v>
          </cell>
        </row>
        <row r="721">
          <cell r="A721">
            <v>55769</v>
          </cell>
        </row>
        <row r="722">
          <cell r="A722">
            <v>55804</v>
          </cell>
        </row>
        <row r="723">
          <cell r="A723">
            <v>55825</v>
          </cell>
        </row>
        <row r="724">
          <cell r="A724">
            <v>55838</v>
          </cell>
        </row>
        <row r="725">
          <cell r="A725">
            <v>55878</v>
          </cell>
        </row>
        <row r="726">
          <cell r="A726">
            <v>55885</v>
          </cell>
        </row>
        <row r="727">
          <cell r="A727">
            <v>55932</v>
          </cell>
        </row>
        <row r="728">
          <cell r="A728">
            <v>55933</v>
          </cell>
        </row>
        <row r="729">
          <cell r="A729">
            <v>55978</v>
          </cell>
        </row>
        <row r="730">
          <cell r="A730">
            <v>55995</v>
          </cell>
        </row>
        <row r="731">
          <cell r="A731">
            <v>56005</v>
          </cell>
        </row>
        <row r="732">
          <cell r="A732">
            <v>56040</v>
          </cell>
        </row>
        <row r="733">
          <cell r="A733">
            <v>56134</v>
          </cell>
        </row>
        <row r="734">
          <cell r="A734">
            <v>56169</v>
          </cell>
        </row>
        <row r="735">
          <cell r="A735">
            <v>56190</v>
          </cell>
        </row>
        <row r="736">
          <cell r="A736">
            <v>56203</v>
          </cell>
        </row>
        <row r="737">
          <cell r="A737">
            <v>56243</v>
          </cell>
        </row>
        <row r="738">
          <cell r="A738">
            <v>56250</v>
          </cell>
        </row>
        <row r="739">
          <cell r="A739">
            <v>56289</v>
          </cell>
        </row>
        <row r="740">
          <cell r="A740">
            <v>56290</v>
          </cell>
        </row>
        <row r="741">
          <cell r="A741">
            <v>56335</v>
          </cell>
        </row>
        <row r="742">
          <cell r="A742">
            <v>56360</v>
          </cell>
        </row>
        <row r="743">
          <cell r="A743">
            <v>56370</v>
          </cell>
        </row>
        <row r="744">
          <cell r="A744">
            <v>56397</v>
          </cell>
        </row>
        <row r="745">
          <cell r="A745">
            <v>56499</v>
          </cell>
        </row>
        <row r="746">
          <cell r="A746">
            <v>56534</v>
          </cell>
        </row>
        <row r="747">
          <cell r="A747">
            <v>56555</v>
          </cell>
        </row>
        <row r="748">
          <cell r="A748">
            <v>56568</v>
          </cell>
        </row>
        <row r="749">
          <cell r="A749">
            <v>56608</v>
          </cell>
        </row>
        <row r="750">
          <cell r="A750">
            <v>56615</v>
          </cell>
        </row>
        <row r="751">
          <cell r="A751">
            <v>56674</v>
          </cell>
        </row>
        <row r="752">
          <cell r="A752">
            <v>56675</v>
          </cell>
        </row>
        <row r="753">
          <cell r="A753">
            <v>56720</v>
          </cell>
        </row>
        <row r="754">
          <cell r="A754">
            <v>56725</v>
          </cell>
        </row>
        <row r="755">
          <cell r="A755">
            <v>56735</v>
          </cell>
        </row>
        <row r="756">
          <cell r="A756">
            <v>56782</v>
          </cell>
        </row>
        <row r="757">
          <cell r="A757">
            <v>56864</v>
          </cell>
        </row>
        <row r="758">
          <cell r="A758">
            <v>56899</v>
          </cell>
        </row>
        <row r="759">
          <cell r="A759">
            <v>56920</v>
          </cell>
        </row>
        <row r="760">
          <cell r="A760">
            <v>56933</v>
          </cell>
        </row>
        <row r="761">
          <cell r="A761">
            <v>56973</v>
          </cell>
        </row>
        <row r="762">
          <cell r="A762">
            <v>56980</v>
          </cell>
        </row>
        <row r="763">
          <cell r="A763">
            <v>57024</v>
          </cell>
        </row>
        <row r="764">
          <cell r="A764">
            <v>57025</v>
          </cell>
        </row>
        <row r="765">
          <cell r="A765">
            <v>57070</v>
          </cell>
        </row>
        <row r="766">
          <cell r="A766">
            <v>57091</v>
          </cell>
        </row>
        <row r="767">
          <cell r="A767">
            <v>57101</v>
          </cell>
        </row>
        <row r="768">
          <cell r="A768">
            <v>57132</v>
          </cell>
        </row>
        <row r="769">
          <cell r="A769">
            <v>57230</v>
          </cell>
        </row>
        <row r="770">
          <cell r="A770">
            <v>57265</v>
          </cell>
        </row>
        <row r="771">
          <cell r="A771">
            <v>57286</v>
          </cell>
        </row>
        <row r="772">
          <cell r="A772">
            <v>57299</v>
          </cell>
        </row>
        <row r="773">
          <cell r="A773">
            <v>57339</v>
          </cell>
        </row>
        <row r="774">
          <cell r="A774">
            <v>57346</v>
          </cell>
        </row>
        <row r="775">
          <cell r="A775">
            <v>57409</v>
          </cell>
        </row>
        <row r="776">
          <cell r="A776">
            <v>57410</v>
          </cell>
        </row>
        <row r="777">
          <cell r="A777">
            <v>57455</v>
          </cell>
        </row>
        <row r="778">
          <cell r="A778">
            <v>57456</v>
          </cell>
        </row>
        <row r="779">
          <cell r="A779">
            <v>57466</v>
          </cell>
        </row>
        <row r="780">
          <cell r="A780">
            <v>57517</v>
          </cell>
        </row>
        <row r="781">
          <cell r="A781">
            <v>57595</v>
          </cell>
        </row>
        <row r="782">
          <cell r="A782">
            <v>57630</v>
          </cell>
        </row>
        <row r="783">
          <cell r="A783">
            <v>57651</v>
          </cell>
        </row>
        <row r="784">
          <cell r="A784">
            <v>57664</v>
          </cell>
        </row>
        <row r="785">
          <cell r="A785">
            <v>57704</v>
          </cell>
        </row>
        <row r="786">
          <cell r="A786">
            <v>57711</v>
          </cell>
        </row>
        <row r="787">
          <cell r="A787">
            <v>57766</v>
          </cell>
        </row>
        <row r="788">
          <cell r="A788">
            <v>57767</v>
          </cell>
        </row>
        <row r="789">
          <cell r="A789">
            <v>57812</v>
          </cell>
        </row>
        <row r="790">
          <cell r="A790">
            <v>57821</v>
          </cell>
        </row>
        <row r="791">
          <cell r="A791">
            <v>57831</v>
          </cell>
        </row>
        <row r="792">
          <cell r="A792">
            <v>57874</v>
          </cell>
        </row>
        <row r="793">
          <cell r="A793">
            <v>57960</v>
          </cell>
        </row>
        <row r="794">
          <cell r="A794">
            <v>57995</v>
          </cell>
        </row>
        <row r="795">
          <cell r="A795">
            <v>58016</v>
          </cell>
        </row>
        <row r="796">
          <cell r="A796">
            <v>58029</v>
          </cell>
        </row>
        <row r="797">
          <cell r="A797">
            <v>58069</v>
          </cell>
        </row>
        <row r="798">
          <cell r="A798">
            <v>58076</v>
          </cell>
        </row>
        <row r="799">
          <cell r="A799">
            <v>58116</v>
          </cell>
        </row>
        <row r="800">
          <cell r="A800">
            <v>58117</v>
          </cell>
        </row>
        <row r="801">
          <cell r="A801">
            <v>58162</v>
          </cell>
        </row>
        <row r="802">
          <cell r="A802">
            <v>58186</v>
          </cell>
        </row>
        <row r="803">
          <cell r="A803">
            <v>58196</v>
          </cell>
        </row>
        <row r="804">
          <cell r="A804">
            <v>58224</v>
          </cell>
        </row>
        <row r="805">
          <cell r="A805">
            <v>58325</v>
          </cell>
        </row>
        <row r="806">
          <cell r="A806">
            <v>58360</v>
          </cell>
        </row>
        <row r="807">
          <cell r="A807">
            <v>58381</v>
          </cell>
        </row>
        <row r="808">
          <cell r="A808">
            <v>58394</v>
          </cell>
        </row>
        <row r="809">
          <cell r="A809">
            <v>58434</v>
          </cell>
        </row>
        <row r="810">
          <cell r="A810">
            <v>58441</v>
          </cell>
        </row>
        <row r="811">
          <cell r="A811">
            <v>58501</v>
          </cell>
        </row>
        <row r="812">
          <cell r="A812">
            <v>58502</v>
          </cell>
        </row>
        <row r="813">
          <cell r="A813">
            <v>58547</v>
          </cell>
        </row>
        <row r="814">
          <cell r="A814">
            <v>58552</v>
          </cell>
        </row>
        <row r="815">
          <cell r="A815">
            <v>58562</v>
          </cell>
        </row>
        <row r="816">
          <cell r="A816">
            <v>58609</v>
          </cell>
        </row>
        <row r="817">
          <cell r="A817">
            <v>58691</v>
          </cell>
        </row>
        <row r="818">
          <cell r="A818">
            <v>58726</v>
          </cell>
        </row>
        <row r="819">
          <cell r="A819">
            <v>58747</v>
          </cell>
        </row>
        <row r="820">
          <cell r="A820">
            <v>58760</v>
          </cell>
        </row>
        <row r="821">
          <cell r="A821">
            <v>58800</v>
          </cell>
        </row>
        <row r="822">
          <cell r="A822">
            <v>58807</v>
          </cell>
        </row>
        <row r="823">
          <cell r="A823">
            <v>58858</v>
          </cell>
        </row>
        <row r="824">
          <cell r="A824">
            <v>58859</v>
          </cell>
        </row>
        <row r="825">
          <cell r="A825">
            <v>58904</v>
          </cell>
        </row>
        <row r="826">
          <cell r="A826">
            <v>58917</v>
          </cell>
        </row>
        <row r="827">
          <cell r="A827">
            <v>58927</v>
          </cell>
        </row>
        <row r="828">
          <cell r="A828">
            <v>58966</v>
          </cell>
        </row>
        <row r="829">
          <cell r="A829">
            <v>59056</v>
          </cell>
        </row>
        <row r="830">
          <cell r="A830">
            <v>59091</v>
          </cell>
        </row>
        <row r="831">
          <cell r="A831">
            <v>59112</v>
          </cell>
        </row>
        <row r="832">
          <cell r="A832">
            <v>59125</v>
          </cell>
        </row>
        <row r="833">
          <cell r="A833">
            <v>59165</v>
          </cell>
        </row>
        <row r="834">
          <cell r="A834">
            <v>59172</v>
          </cell>
        </row>
        <row r="835">
          <cell r="A835">
            <v>59208</v>
          </cell>
        </row>
        <row r="836">
          <cell r="A836">
            <v>59209</v>
          </cell>
        </row>
        <row r="837">
          <cell r="A837">
            <v>59254</v>
          </cell>
        </row>
        <row r="838">
          <cell r="A838">
            <v>59282</v>
          </cell>
        </row>
        <row r="839">
          <cell r="A839">
            <v>59292</v>
          </cell>
        </row>
        <row r="840">
          <cell r="A840">
            <v>59316</v>
          </cell>
        </row>
        <row r="841">
          <cell r="A841">
            <v>59421</v>
          </cell>
        </row>
        <row r="842">
          <cell r="A842">
            <v>59456</v>
          </cell>
        </row>
        <row r="843">
          <cell r="A843">
            <v>59477</v>
          </cell>
        </row>
        <row r="844">
          <cell r="A844">
            <v>59490</v>
          </cell>
        </row>
        <row r="845">
          <cell r="A845">
            <v>59530</v>
          </cell>
        </row>
        <row r="846">
          <cell r="A846">
            <v>59537</v>
          </cell>
        </row>
        <row r="847">
          <cell r="A847">
            <v>59593</v>
          </cell>
        </row>
        <row r="848">
          <cell r="A848">
            <v>59594</v>
          </cell>
        </row>
        <row r="849">
          <cell r="A849">
            <v>59639</v>
          </cell>
        </row>
        <row r="850">
          <cell r="A850">
            <v>59647</v>
          </cell>
        </row>
        <row r="851">
          <cell r="A851">
            <v>59657</v>
          </cell>
        </row>
        <row r="852">
          <cell r="A852">
            <v>59701</v>
          </cell>
        </row>
        <row r="853">
          <cell r="A853">
            <v>59786</v>
          </cell>
        </row>
        <row r="854">
          <cell r="A854">
            <v>59821</v>
          </cell>
        </row>
        <row r="855">
          <cell r="A855">
            <v>59842</v>
          </cell>
        </row>
        <row r="856">
          <cell r="A856">
            <v>59855</v>
          </cell>
        </row>
        <row r="857">
          <cell r="A857">
            <v>59895</v>
          </cell>
        </row>
        <row r="858">
          <cell r="A858">
            <v>59902</v>
          </cell>
        </row>
        <row r="859">
          <cell r="A859">
            <v>59950</v>
          </cell>
        </row>
        <row r="860">
          <cell r="A860">
            <v>59951</v>
          </cell>
        </row>
        <row r="861">
          <cell r="A861">
            <v>59996</v>
          </cell>
        </row>
        <row r="862">
          <cell r="A862">
            <v>60013</v>
          </cell>
        </row>
        <row r="863">
          <cell r="A863">
            <v>60023</v>
          </cell>
        </row>
        <row r="864">
          <cell r="A864">
            <v>60058</v>
          </cell>
        </row>
        <row r="865">
          <cell r="A865">
            <v>60152</v>
          </cell>
        </row>
        <row r="866">
          <cell r="A866">
            <v>60187</v>
          </cell>
        </row>
        <row r="867">
          <cell r="A867">
            <v>60208</v>
          </cell>
        </row>
        <row r="868">
          <cell r="A868">
            <v>60221</v>
          </cell>
        </row>
        <row r="869">
          <cell r="A869">
            <v>60261</v>
          </cell>
        </row>
        <row r="870">
          <cell r="A870">
            <v>60268</v>
          </cell>
        </row>
        <row r="871">
          <cell r="A871">
            <v>60307</v>
          </cell>
        </row>
        <row r="872">
          <cell r="A872">
            <v>60308</v>
          </cell>
        </row>
        <row r="873">
          <cell r="A873">
            <v>60353</v>
          </cell>
        </row>
        <row r="874">
          <cell r="A874">
            <v>60378</v>
          </cell>
        </row>
        <row r="875">
          <cell r="A875">
            <v>60388</v>
          </cell>
        </row>
        <row r="876">
          <cell r="A876">
            <v>60415</v>
          </cell>
        </row>
        <row r="877">
          <cell r="A877">
            <v>60517</v>
          </cell>
        </row>
        <row r="878">
          <cell r="A878">
            <v>60552</v>
          </cell>
        </row>
        <row r="879">
          <cell r="A879">
            <v>60573</v>
          </cell>
        </row>
        <row r="880">
          <cell r="A880">
            <v>60586</v>
          </cell>
        </row>
        <row r="881">
          <cell r="A881">
            <v>60626</v>
          </cell>
        </row>
        <row r="882">
          <cell r="A882">
            <v>60633</v>
          </cell>
        </row>
        <row r="883">
          <cell r="A883">
            <v>60685</v>
          </cell>
        </row>
        <row r="884">
          <cell r="A884">
            <v>60686</v>
          </cell>
        </row>
        <row r="885">
          <cell r="A885">
            <v>60731</v>
          </cell>
        </row>
        <row r="886">
          <cell r="A886">
            <v>60743</v>
          </cell>
        </row>
        <row r="887">
          <cell r="A887">
            <v>60753</v>
          </cell>
        </row>
        <row r="888">
          <cell r="A888">
            <v>60793</v>
          </cell>
        </row>
        <row r="889">
          <cell r="A889">
            <v>60882</v>
          </cell>
        </row>
        <row r="890">
          <cell r="A890">
            <v>60917</v>
          </cell>
        </row>
        <row r="891">
          <cell r="A891">
            <v>60938</v>
          </cell>
        </row>
        <row r="892">
          <cell r="A892">
            <v>60951</v>
          </cell>
        </row>
        <row r="893">
          <cell r="A893">
            <v>60991</v>
          </cell>
        </row>
        <row r="894">
          <cell r="A894">
            <v>60998</v>
          </cell>
        </row>
        <row r="895">
          <cell r="A895">
            <v>61042</v>
          </cell>
        </row>
        <row r="896">
          <cell r="A896">
            <v>61043</v>
          </cell>
        </row>
        <row r="897">
          <cell r="A897">
            <v>61088</v>
          </cell>
        </row>
        <row r="898">
          <cell r="A898">
            <v>61108</v>
          </cell>
        </row>
        <row r="899">
          <cell r="A899">
            <v>61118</v>
          </cell>
        </row>
        <row r="900">
          <cell r="A900">
            <v>61150</v>
          </cell>
        </row>
        <row r="901">
          <cell r="A901">
            <v>61247</v>
          </cell>
        </row>
        <row r="902">
          <cell r="A902">
            <v>61282</v>
          </cell>
        </row>
        <row r="903">
          <cell r="A903">
            <v>61303</v>
          </cell>
        </row>
        <row r="904">
          <cell r="A904">
            <v>61316</v>
          </cell>
        </row>
        <row r="905">
          <cell r="A905">
            <v>61356</v>
          </cell>
        </row>
        <row r="906">
          <cell r="A906">
            <v>61363</v>
          </cell>
        </row>
        <row r="907">
          <cell r="A907">
            <v>61427</v>
          </cell>
        </row>
        <row r="908">
          <cell r="A908">
            <v>61428</v>
          </cell>
        </row>
        <row r="909">
          <cell r="A909">
            <v>61473</v>
          </cell>
        </row>
        <row r="910">
          <cell r="A910">
            <v>61474</v>
          </cell>
        </row>
        <row r="911">
          <cell r="A911">
            <v>61484</v>
          </cell>
        </row>
        <row r="912">
          <cell r="A912">
            <v>61535</v>
          </cell>
        </row>
        <row r="913">
          <cell r="A913">
            <v>61613</v>
          </cell>
        </row>
        <row r="914">
          <cell r="A914">
            <v>61648</v>
          </cell>
        </row>
        <row r="915">
          <cell r="A915">
            <v>61669</v>
          </cell>
        </row>
        <row r="916">
          <cell r="A916">
            <v>61682</v>
          </cell>
        </row>
        <row r="917">
          <cell r="A917">
            <v>61722</v>
          </cell>
        </row>
        <row r="918">
          <cell r="A918">
            <v>61729</v>
          </cell>
        </row>
        <row r="919">
          <cell r="A919">
            <v>61784</v>
          </cell>
        </row>
        <row r="920">
          <cell r="A920">
            <v>61785</v>
          </cell>
        </row>
        <row r="921">
          <cell r="A921">
            <v>61830</v>
          </cell>
        </row>
        <row r="922">
          <cell r="A922">
            <v>61839</v>
          </cell>
        </row>
        <row r="923">
          <cell r="A923">
            <v>61849</v>
          </cell>
        </row>
        <row r="924">
          <cell r="A924">
            <v>61892</v>
          </cell>
        </row>
        <row r="925">
          <cell r="A925">
            <v>61978</v>
          </cell>
        </row>
        <row r="926">
          <cell r="A926">
            <v>62013</v>
          </cell>
        </row>
        <row r="927">
          <cell r="A927">
            <v>62034</v>
          </cell>
        </row>
        <row r="928">
          <cell r="A928">
            <v>62047</v>
          </cell>
        </row>
        <row r="929">
          <cell r="A929">
            <v>62087</v>
          </cell>
        </row>
        <row r="930">
          <cell r="A930">
            <v>62094</v>
          </cell>
        </row>
        <row r="931">
          <cell r="A931">
            <v>62134</v>
          </cell>
        </row>
        <row r="932">
          <cell r="A932">
            <v>62135</v>
          </cell>
        </row>
        <row r="933">
          <cell r="A933">
            <v>62180</v>
          </cell>
        </row>
        <row r="934">
          <cell r="A934">
            <v>62204</v>
          </cell>
        </row>
        <row r="935">
          <cell r="A935">
            <v>62214</v>
          </cell>
        </row>
        <row r="936">
          <cell r="A936">
            <v>62242</v>
          </cell>
        </row>
        <row r="937">
          <cell r="A937">
            <v>62343</v>
          </cell>
        </row>
        <row r="938">
          <cell r="A938">
            <v>62378</v>
          </cell>
        </row>
        <row r="939">
          <cell r="A939">
            <v>62399</v>
          </cell>
        </row>
        <row r="940">
          <cell r="A940">
            <v>62412</v>
          </cell>
        </row>
        <row r="941">
          <cell r="A941">
            <v>62452</v>
          </cell>
        </row>
        <row r="942">
          <cell r="A942">
            <v>62459</v>
          </cell>
        </row>
        <row r="943">
          <cell r="A943">
            <v>62519</v>
          </cell>
        </row>
        <row r="944">
          <cell r="A944">
            <v>62520</v>
          </cell>
        </row>
        <row r="945">
          <cell r="A945">
            <v>62565</v>
          </cell>
        </row>
        <row r="946">
          <cell r="A946">
            <v>62569</v>
          </cell>
        </row>
        <row r="947">
          <cell r="A947">
            <v>62579</v>
          </cell>
        </row>
        <row r="948">
          <cell r="A948">
            <v>62627</v>
          </cell>
        </row>
        <row r="949">
          <cell r="A949">
            <v>62708</v>
          </cell>
        </row>
        <row r="950">
          <cell r="A950">
            <v>62743</v>
          </cell>
        </row>
        <row r="951">
          <cell r="A951">
            <v>62764</v>
          </cell>
        </row>
        <row r="952">
          <cell r="A952">
            <v>62777</v>
          </cell>
        </row>
        <row r="953">
          <cell r="A953">
            <v>62817</v>
          </cell>
        </row>
        <row r="954">
          <cell r="A954">
            <v>62824</v>
          </cell>
        </row>
        <row r="955">
          <cell r="A955">
            <v>62876</v>
          </cell>
        </row>
        <row r="956">
          <cell r="A956">
            <v>62877</v>
          </cell>
        </row>
        <row r="957">
          <cell r="A957">
            <v>62922</v>
          </cell>
        </row>
        <row r="958">
          <cell r="A958">
            <v>62935</v>
          </cell>
        </row>
        <row r="959">
          <cell r="A959">
            <v>62945</v>
          </cell>
        </row>
        <row r="960">
          <cell r="A960">
            <v>62984</v>
          </cell>
        </row>
        <row r="961">
          <cell r="A961">
            <v>63074</v>
          </cell>
        </row>
        <row r="962">
          <cell r="A962">
            <v>63109</v>
          </cell>
        </row>
        <row r="963">
          <cell r="A963">
            <v>63130</v>
          </cell>
        </row>
        <row r="964">
          <cell r="A964">
            <v>63143</v>
          </cell>
        </row>
        <row r="965">
          <cell r="A965">
            <v>63183</v>
          </cell>
        </row>
        <row r="966">
          <cell r="A966">
            <v>63190</v>
          </cell>
        </row>
        <row r="967">
          <cell r="A967">
            <v>63226</v>
          </cell>
        </row>
        <row r="968">
          <cell r="A968">
            <v>63227</v>
          </cell>
        </row>
        <row r="969">
          <cell r="A969">
            <v>63272</v>
          </cell>
        </row>
        <row r="970">
          <cell r="A970">
            <v>63300</v>
          </cell>
        </row>
        <row r="971">
          <cell r="A971">
            <v>63310</v>
          </cell>
        </row>
        <row r="972">
          <cell r="A972">
            <v>63334</v>
          </cell>
        </row>
        <row r="973">
          <cell r="A973">
            <v>63439</v>
          </cell>
        </row>
        <row r="974">
          <cell r="A974">
            <v>63474</v>
          </cell>
        </row>
        <row r="975">
          <cell r="A975">
            <v>63495</v>
          </cell>
        </row>
        <row r="976">
          <cell r="A976">
            <v>63508</v>
          </cell>
        </row>
        <row r="977">
          <cell r="A977">
            <v>63548</v>
          </cell>
        </row>
        <row r="978">
          <cell r="A978">
            <v>63555</v>
          </cell>
        </row>
        <row r="979">
          <cell r="A979">
            <v>63611</v>
          </cell>
        </row>
        <row r="980">
          <cell r="A980">
            <v>63612</v>
          </cell>
        </row>
        <row r="981">
          <cell r="A981">
            <v>63657</v>
          </cell>
        </row>
        <row r="982">
          <cell r="A982">
            <v>63665</v>
          </cell>
        </row>
        <row r="983">
          <cell r="A983">
            <v>63675</v>
          </cell>
        </row>
        <row r="984">
          <cell r="A984">
            <v>63719</v>
          </cell>
        </row>
        <row r="985">
          <cell r="A985">
            <v>63804</v>
          </cell>
        </row>
        <row r="986">
          <cell r="A986">
            <v>63839</v>
          </cell>
        </row>
        <row r="987">
          <cell r="A987">
            <v>63860</v>
          </cell>
        </row>
        <row r="988">
          <cell r="A988">
            <v>63873</v>
          </cell>
        </row>
        <row r="989">
          <cell r="A989">
            <v>63913</v>
          </cell>
        </row>
        <row r="990">
          <cell r="A990">
            <v>63920</v>
          </cell>
        </row>
        <row r="991">
          <cell r="A991">
            <v>63968</v>
          </cell>
        </row>
        <row r="992">
          <cell r="A992">
            <v>63969</v>
          </cell>
        </row>
        <row r="993">
          <cell r="A993">
            <v>64014</v>
          </cell>
        </row>
        <row r="994">
          <cell r="A994">
            <v>64030</v>
          </cell>
        </row>
        <row r="995">
          <cell r="A995">
            <v>64040</v>
          </cell>
        </row>
        <row r="996">
          <cell r="A996">
            <v>64076</v>
          </cell>
        </row>
        <row r="997">
          <cell r="A997">
            <v>64169</v>
          </cell>
        </row>
        <row r="998">
          <cell r="A998">
            <v>64204</v>
          </cell>
        </row>
        <row r="999">
          <cell r="A999">
            <v>64225</v>
          </cell>
        </row>
        <row r="1000">
          <cell r="A1000">
            <v>64238</v>
          </cell>
        </row>
        <row r="1001">
          <cell r="A1001">
            <v>64278</v>
          </cell>
        </row>
        <row r="1002">
          <cell r="A1002">
            <v>64285</v>
          </cell>
        </row>
        <row r="1003">
          <cell r="A1003">
            <v>64346</v>
          </cell>
        </row>
        <row r="1004">
          <cell r="A1004">
            <v>64347</v>
          </cell>
        </row>
        <row r="1005">
          <cell r="A1005">
            <v>64392</v>
          </cell>
        </row>
        <row r="1006">
          <cell r="A1006">
            <v>64396</v>
          </cell>
        </row>
        <row r="1007">
          <cell r="A1007">
            <v>64406</v>
          </cell>
        </row>
        <row r="1008">
          <cell r="A1008">
            <v>64454</v>
          </cell>
        </row>
        <row r="1009">
          <cell r="A1009">
            <v>64535</v>
          </cell>
        </row>
        <row r="1010">
          <cell r="A1010">
            <v>64570</v>
          </cell>
        </row>
        <row r="1011">
          <cell r="A1011">
            <v>64591</v>
          </cell>
        </row>
        <row r="1012">
          <cell r="A1012">
            <v>64604</v>
          </cell>
        </row>
        <row r="1013">
          <cell r="A1013">
            <v>64644</v>
          </cell>
        </row>
        <row r="1014">
          <cell r="A1014">
            <v>64651</v>
          </cell>
        </row>
        <row r="1015">
          <cell r="A1015">
            <v>64703</v>
          </cell>
        </row>
        <row r="1016">
          <cell r="A1016">
            <v>64704</v>
          </cell>
        </row>
        <row r="1017">
          <cell r="A1017">
            <v>64749</v>
          </cell>
        </row>
        <row r="1018">
          <cell r="A1018">
            <v>64761</v>
          </cell>
        </row>
        <row r="1019">
          <cell r="A1019">
            <v>64771</v>
          </cell>
        </row>
        <row r="1020">
          <cell r="A1020">
            <v>64811</v>
          </cell>
        </row>
        <row r="1021">
          <cell r="A1021">
            <v>64900</v>
          </cell>
        </row>
        <row r="1022">
          <cell r="A1022">
            <v>64935</v>
          </cell>
        </row>
        <row r="1023">
          <cell r="A1023">
            <v>64956</v>
          </cell>
        </row>
        <row r="1024">
          <cell r="A1024">
            <v>64969</v>
          </cell>
        </row>
        <row r="1025">
          <cell r="A1025">
            <v>65009</v>
          </cell>
        </row>
        <row r="1026">
          <cell r="A1026">
            <v>65016</v>
          </cell>
        </row>
        <row r="1027">
          <cell r="A1027">
            <v>65060</v>
          </cell>
        </row>
        <row r="1028">
          <cell r="A1028">
            <v>65061</v>
          </cell>
        </row>
        <row r="1029">
          <cell r="A1029">
            <v>65106</v>
          </cell>
        </row>
        <row r="1030">
          <cell r="A1030">
            <v>65126</v>
          </cell>
        </row>
        <row r="1031">
          <cell r="A1031">
            <v>65136</v>
          </cell>
        </row>
        <row r="1032">
          <cell r="A1032">
            <v>65168</v>
          </cell>
        </row>
        <row r="1033">
          <cell r="A1033">
            <v>65265</v>
          </cell>
        </row>
        <row r="1034">
          <cell r="A1034">
            <v>65300</v>
          </cell>
        </row>
        <row r="1035">
          <cell r="A1035">
            <v>65321</v>
          </cell>
        </row>
        <row r="1036">
          <cell r="A1036">
            <v>65334</v>
          </cell>
        </row>
        <row r="1037">
          <cell r="A1037">
            <v>65374</v>
          </cell>
        </row>
      </sheetData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0"/>
  <sheetViews>
    <sheetView showGridLines="0" topLeftCell="P1" workbookViewId="0">
      <selection activeCell="Y2" sqref="Y2:AF26"/>
    </sheetView>
  </sheetViews>
  <sheetFormatPr defaultRowHeight="14.4" x14ac:dyDescent="0.3"/>
  <cols>
    <col min="1" max="1" width="5.88671875" bestFit="1" customWidth="1"/>
    <col min="2" max="3" width="10.5546875" bestFit="1" customWidth="1"/>
    <col min="4" max="4" width="10.109375" bestFit="1" customWidth="1"/>
    <col min="5" max="6" width="12" bestFit="1" customWidth="1"/>
    <col min="7" max="7" width="10.109375" bestFit="1" customWidth="1"/>
    <col min="8" max="8" width="11.109375" bestFit="1" customWidth="1"/>
    <col min="9" max="9" width="11.5546875" bestFit="1" customWidth="1"/>
    <col min="10" max="10" width="12.6640625" bestFit="1" customWidth="1"/>
    <col min="11" max="11" width="12" bestFit="1" customWidth="1"/>
    <col min="12" max="12" width="14.5546875" bestFit="1" customWidth="1"/>
    <col min="13" max="13" width="11.109375" bestFit="1" customWidth="1"/>
    <col min="14" max="14" width="11.5546875" bestFit="1" customWidth="1"/>
    <col min="15" max="15" width="12.6640625" bestFit="1" customWidth="1"/>
    <col min="16" max="16" width="12" bestFit="1" customWidth="1"/>
    <col min="17" max="17" width="10.109375" bestFit="1" customWidth="1"/>
    <col min="18" max="18" width="6.6640625" bestFit="1" customWidth="1"/>
    <col min="19" max="21" width="12" bestFit="1" customWidth="1"/>
    <col min="22" max="22" width="8.6640625" bestFit="1" customWidth="1"/>
    <col min="23" max="23" width="3.88671875" customWidth="1"/>
    <col min="24" max="24" width="2.6640625" customWidth="1"/>
    <col min="25" max="25" width="20.44140625" bestFit="1" customWidth="1"/>
    <col min="26" max="26" width="10.6640625" bestFit="1" customWidth="1"/>
    <col min="27" max="27" width="5" customWidth="1"/>
    <col min="28" max="28" width="21" bestFit="1" customWidth="1"/>
    <col min="29" max="29" width="10.6640625" bestFit="1" customWidth="1"/>
    <col min="30" max="30" width="5" customWidth="1"/>
    <col min="31" max="31" width="21" bestFit="1" customWidth="1"/>
    <col min="32" max="87" width="10.6640625" bestFit="1" customWidth="1"/>
  </cols>
  <sheetData>
    <row r="1" spans="1:32" x14ac:dyDescent="0.3">
      <c r="C1" s="22" t="s">
        <v>8</v>
      </c>
      <c r="H1" s="25" t="s">
        <v>9</v>
      </c>
      <c r="M1" s="27" t="s">
        <v>10</v>
      </c>
    </row>
    <row r="2" spans="1:32" ht="15.6" x14ac:dyDescent="0.3">
      <c r="A2" s="4" t="s">
        <v>0</v>
      </c>
      <c r="B2" s="5" t="s">
        <v>1</v>
      </c>
      <c r="C2" s="22">
        <v>44378</v>
      </c>
      <c r="D2" s="23" t="s">
        <v>7</v>
      </c>
      <c r="E2" s="24" t="s">
        <v>2</v>
      </c>
      <c r="F2" s="24" t="s">
        <v>3</v>
      </c>
      <c r="G2" s="31" t="s">
        <v>13</v>
      </c>
      <c r="H2" s="25">
        <v>44743</v>
      </c>
      <c r="I2" s="25" t="s">
        <v>7</v>
      </c>
      <c r="J2" s="26" t="s">
        <v>2</v>
      </c>
      <c r="K2" s="26" t="s">
        <v>3</v>
      </c>
      <c r="L2" s="34" t="s">
        <v>12</v>
      </c>
      <c r="M2" s="27">
        <v>45108</v>
      </c>
      <c r="N2" s="27" t="s">
        <v>7</v>
      </c>
      <c r="O2" s="28" t="s">
        <v>2</v>
      </c>
      <c r="P2" s="28" t="s">
        <v>3</v>
      </c>
      <c r="Q2" s="35" t="s">
        <v>14</v>
      </c>
      <c r="R2" s="29" t="s">
        <v>5</v>
      </c>
      <c r="S2" s="30" t="s">
        <v>4</v>
      </c>
      <c r="T2" s="29" t="s">
        <v>2</v>
      </c>
      <c r="U2" s="29" t="s">
        <v>3</v>
      </c>
      <c r="V2" s="29" t="s">
        <v>6</v>
      </c>
      <c r="Y2" s="38" t="s">
        <v>24</v>
      </c>
      <c r="AB2" s="38" t="s">
        <v>24</v>
      </c>
      <c r="AE2" s="38" t="s">
        <v>24</v>
      </c>
    </row>
    <row r="3" spans="1:32" x14ac:dyDescent="0.3">
      <c r="A3" s="6">
        <v>1</v>
      </c>
      <c r="B3" s="7">
        <v>44200</v>
      </c>
      <c r="C3" s="8">
        <v>2.1267</v>
      </c>
      <c r="D3" s="11">
        <f>TRUNC(1000/((1+C3/100)^(NETWORKDAYS($B3,$C$2-1,Feriados!$A$1:$A$936)/252)),6)</f>
        <v>989.78108799999995</v>
      </c>
      <c r="E3" s="12"/>
      <c r="F3" s="12">
        <v>1</v>
      </c>
      <c r="G3" s="12">
        <v>0</v>
      </c>
      <c r="H3" s="8">
        <v>3.7509999999999999</v>
      </c>
      <c r="I3" s="14">
        <f>TRUNC(1000/((1+H3/100)^(NETWORKDAYS($B3,$H$2-1,Feriados!$A$1:$A$936)/252)),6)</f>
        <v>946.67726500000003</v>
      </c>
      <c r="J3" s="15"/>
      <c r="K3" s="15">
        <v>1</v>
      </c>
      <c r="L3" s="15">
        <v>0</v>
      </c>
      <c r="M3" s="8">
        <v>4.9480000000000004</v>
      </c>
      <c r="N3" s="17">
        <f>TRUNC(1000/((1+M3/100)^(NETWORKDAYS($B3,$M$2-1,Feriados!$A$1:$A$936)/252)),6)</f>
        <v>886.94666800000005</v>
      </c>
      <c r="O3" s="18"/>
      <c r="P3" s="18">
        <v>1</v>
      </c>
      <c r="Q3" s="18">
        <v>0</v>
      </c>
      <c r="R3" s="9">
        <v>1.9</v>
      </c>
      <c r="S3" s="20">
        <v>1</v>
      </c>
      <c r="T3" s="20"/>
      <c r="U3" s="20">
        <v>1</v>
      </c>
      <c r="V3" s="20">
        <v>0</v>
      </c>
      <c r="Y3" s="22">
        <f>+C2</f>
        <v>44378</v>
      </c>
      <c r="AB3" s="25">
        <f>+H2</f>
        <v>44743</v>
      </c>
      <c r="AE3" s="41">
        <f>+M2</f>
        <v>45108</v>
      </c>
    </row>
    <row r="4" spans="1:32" x14ac:dyDescent="0.3">
      <c r="A4">
        <f>+A3+1</f>
        <v>2</v>
      </c>
      <c r="B4" s="7">
        <v>44201</v>
      </c>
      <c r="C4" s="8">
        <v>2.1333000000000002</v>
      </c>
      <c r="D4" s="11">
        <f>TRUNC(1000/((1+C4/100)^(NETWORKDAYS($B4,$C$2-1,Feriados!$A$1:$A$936)/252)),6)</f>
        <v>989.83277799999996</v>
      </c>
      <c r="E4" s="12">
        <f t="shared" ref="E4" si="0">+D4/D3-1</f>
        <v>5.2223669078532708E-5</v>
      </c>
      <c r="F4" s="12">
        <f>+(1+E4)*F3</f>
        <v>1.0000522236690785</v>
      </c>
      <c r="G4" s="13">
        <f>+(F4-1)*100</f>
        <v>5.2223669078532708E-3</v>
      </c>
      <c r="H4" s="8">
        <v>3.835</v>
      </c>
      <c r="I4" s="14">
        <f>TRUNC(1000/((1+H4/100)^(NETWORKDAYS($B4,$H$2-1,Feriados!$A$1:$A$936)/252)),6)</f>
        <v>945.67906300000004</v>
      </c>
      <c r="J4" s="15">
        <f t="shared" ref="J4" si="1">+I4/I3-1</f>
        <v>-1.0544269276393514E-3</v>
      </c>
      <c r="K4" s="15">
        <f>+(1+J4)*K3</f>
        <v>0.99894557307236065</v>
      </c>
      <c r="L4" s="16">
        <f>+(K4-1)*100</f>
        <v>-0.10544269276393514</v>
      </c>
      <c r="M4" s="8">
        <v>5.0603999999999996</v>
      </c>
      <c r="N4" s="17">
        <f>TRUNC(1000/((1+M4/100)^(NETWORKDAYS($B4,$M$2-1,Feriados!$A$1:$A$936)/252)),6)</f>
        <v>884.76463000000001</v>
      </c>
      <c r="O4" s="18">
        <f t="shared" ref="O4" si="2">+N4/N3-1</f>
        <v>-2.4601682138570835E-3</v>
      </c>
      <c r="P4" s="18">
        <f>+(1+O4)*P3</f>
        <v>0.99753983178614292</v>
      </c>
      <c r="Q4" s="19">
        <f>+(P4-1)*100</f>
        <v>-0.24601682138570835</v>
      </c>
      <c r="R4" s="9">
        <v>1.9</v>
      </c>
      <c r="S4" s="20">
        <f>+((R3/100+1)^(1/252))*S3</f>
        <v>1.000074692290285</v>
      </c>
      <c r="T4" s="20">
        <f t="shared" ref="T4" si="3">+S4/S3-1</f>
        <v>7.4692290285005569E-5</v>
      </c>
      <c r="U4" s="20">
        <f>+(1+T4)*U3</f>
        <v>1.000074692290285</v>
      </c>
      <c r="V4" s="21">
        <f>+(U4-1)*100</f>
        <v>7.4692290285005569E-3</v>
      </c>
      <c r="Y4" s="12" t="s">
        <v>15</v>
      </c>
      <c r="Z4" s="36">
        <v>44200</v>
      </c>
      <c r="AB4" s="15" t="s">
        <v>15</v>
      </c>
      <c r="AC4" s="36">
        <v>44200</v>
      </c>
      <c r="AE4" s="18" t="s">
        <v>15</v>
      </c>
      <c r="AF4" s="36">
        <v>44200</v>
      </c>
    </row>
    <row r="5" spans="1:32" x14ac:dyDescent="0.3">
      <c r="A5">
        <f t="shared" ref="A5:A68" si="4">+A4+1</f>
        <v>3</v>
      </c>
      <c r="B5" s="7">
        <v>44202</v>
      </c>
      <c r="C5" s="8">
        <v>2.1753</v>
      </c>
      <c r="D5" s="11">
        <f>TRUNC(1000/((1+C5/100)^(NETWORKDAYS($B5,$C$2-1,Feriados!$A$1:$A$936)/252)),6)</f>
        <v>989.72029099999997</v>
      </c>
      <c r="E5" s="12">
        <f t="shared" ref="E5:E68" si="5">+D5/D4-1</f>
        <v>-1.1364242779199341E-4</v>
      </c>
      <c r="F5" s="12">
        <f t="shared" ref="F5:F68" si="6">+(1+E5)*F4</f>
        <v>0.99993857530646202</v>
      </c>
      <c r="G5" s="13">
        <f t="shared" ref="G5:G9" si="7">+(F5-1)*100</f>
        <v>-6.1424693537981412E-3</v>
      </c>
      <c r="H5" s="8">
        <v>3.91</v>
      </c>
      <c r="I5" s="14">
        <f>TRUNC(1000/((1+H5/100)^(NETWORKDAYS($B5,$H$2-1,Feriados!$A$1:$A$936)/252)),6)</f>
        <v>944.81000900000004</v>
      </c>
      <c r="J5" s="15">
        <f t="shared" ref="J5:J68" si="8">+I5/I4-1</f>
        <v>-9.1897350169001246E-4</v>
      </c>
      <c r="K5" s="15">
        <f t="shared" ref="K5:K68" si="9">+(1+J5)*K4</f>
        <v>0.99802756856107655</v>
      </c>
      <c r="L5" s="16">
        <f t="shared" ref="L5:L9" si="10">+(K5-1)*100</f>
        <v>-0.19724314389234499</v>
      </c>
      <c r="M5" s="8">
        <v>5.17</v>
      </c>
      <c r="N5" s="17">
        <f>TRUNC(1000/((1+M5/100)^(NETWORKDAYS($B5,$M$2-1,Feriados!$A$1:$A$936)/252)),6)</f>
        <v>882.65614700000003</v>
      </c>
      <c r="O5" s="18">
        <f t="shared" ref="O5:O68" si="11">+N5/N4-1</f>
        <v>-2.3831004636791775E-3</v>
      </c>
      <c r="P5" s="18">
        <f t="shared" ref="P5:P68" si="12">+(1+O5)*P4</f>
        <v>0.99516259415047492</v>
      </c>
      <c r="Q5" s="19">
        <f t="shared" ref="Q5:Q9" si="13">+(P5-1)*100</f>
        <v>-0.48374058495250782</v>
      </c>
      <c r="R5" s="9">
        <v>1.9</v>
      </c>
      <c r="S5" s="20">
        <f t="shared" ref="S5:S68" si="14">+((R4/100+1)^(1/252))*S4</f>
        <v>1.0001493901595082</v>
      </c>
      <c r="T5" s="20">
        <f t="shared" ref="T5:T68" si="15">+S5/S4-1</f>
        <v>7.4692290285005569E-5</v>
      </c>
      <c r="U5" s="20">
        <f t="shared" ref="U5:U68" si="16">+(1+T5)*U4</f>
        <v>1.0001493901595082</v>
      </c>
      <c r="V5" s="21">
        <f t="shared" ref="V5:V68" si="17">+(U5-1)*100</f>
        <v>1.4939015950821144E-2</v>
      </c>
      <c r="Y5" s="12" t="s">
        <v>16</v>
      </c>
      <c r="Z5" s="36">
        <v>44378</v>
      </c>
      <c r="AB5" s="15" t="s">
        <v>16</v>
      </c>
      <c r="AC5" s="36">
        <v>44561</v>
      </c>
      <c r="AE5" s="18" t="s">
        <v>16</v>
      </c>
      <c r="AF5" s="36">
        <v>44561</v>
      </c>
    </row>
    <row r="6" spans="1:32" x14ac:dyDescent="0.3">
      <c r="A6">
        <f t="shared" si="4"/>
        <v>4</v>
      </c>
      <c r="B6" s="7">
        <v>44203</v>
      </c>
      <c r="C6" s="8">
        <v>2.1762000000000001</v>
      </c>
      <c r="D6" s="11">
        <f>TRUNC(1000/((1+C6/100)^(NETWORKDAYS($B6,$C$2-1,Feriados!$A$1:$A$936)/252)),6)</f>
        <v>989.80066099999999</v>
      </c>
      <c r="E6" s="12">
        <f t="shared" si="5"/>
        <v>8.1204761315678553E-5</v>
      </c>
      <c r="F6" s="12">
        <f t="shared" si="6"/>
        <v>1.0000197750798001</v>
      </c>
      <c r="G6" s="13">
        <f t="shared" si="7"/>
        <v>1.9775079800110618E-3</v>
      </c>
      <c r="H6" s="8">
        <v>4.0599999999999996</v>
      </c>
      <c r="I6" s="14">
        <f>TRUNC(1000/((1+H6/100)^(NETWORKDAYS($B6,$H$2-1,Feriados!$A$1:$A$936)/252)),6)</f>
        <v>942.94375200000002</v>
      </c>
      <c r="J6" s="15">
        <f t="shared" si="8"/>
        <v>-1.9752722581498627E-3</v>
      </c>
      <c r="K6" s="15">
        <f t="shared" si="9"/>
        <v>0.99605619239202914</v>
      </c>
      <c r="L6" s="16">
        <f t="shared" si="10"/>
        <v>-0.39438076079708617</v>
      </c>
      <c r="M6" s="8">
        <v>5.3951000000000002</v>
      </c>
      <c r="N6" s="17">
        <f>TRUNC(1000/((1+M6/100)^(NETWORKDAYS($B6,$M$2-1,Feriados!$A$1:$A$936)/252)),6)</f>
        <v>878.17859999999996</v>
      </c>
      <c r="O6" s="18">
        <f t="shared" si="11"/>
        <v>-5.0728100803676401E-3</v>
      </c>
      <c r="P6" s="18">
        <f t="shared" si="12"/>
        <v>0.99011432331126359</v>
      </c>
      <c r="Q6" s="19">
        <f t="shared" si="13"/>
        <v>-0.98856766887364111</v>
      </c>
      <c r="R6" s="9">
        <v>1.9</v>
      </c>
      <c r="S6" s="20">
        <f t="shared" si="14"/>
        <v>1.0002240936080864</v>
      </c>
      <c r="T6" s="20">
        <f t="shared" si="15"/>
        <v>7.4692290285005569E-5</v>
      </c>
      <c r="U6" s="20">
        <f t="shared" si="16"/>
        <v>1.0002240936080864</v>
      </c>
      <c r="V6" s="21">
        <f t="shared" si="17"/>
        <v>2.2409360808639534E-2</v>
      </c>
    </row>
    <row r="7" spans="1:32" x14ac:dyDescent="0.3">
      <c r="A7">
        <f t="shared" si="4"/>
        <v>5</v>
      </c>
      <c r="B7" s="7">
        <v>44204</v>
      </c>
      <c r="C7" s="8">
        <v>2.2431999999999999</v>
      </c>
      <c r="D7" s="11">
        <f>TRUNC(1000/((1+C7/100)^(NETWORKDAYS($B7,$C$2-1,Feriados!$A$1:$A$936)/252)),6)</f>
        <v>989.57885299999998</v>
      </c>
      <c r="E7" s="12">
        <f t="shared" si="5"/>
        <v>-2.2409360666209022E-4</v>
      </c>
      <c r="F7" s="12">
        <f t="shared" si="6"/>
        <v>0.99979567704166905</v>
      </c>
      <c r="G7" s="13">
        <f t="shared" si="7"/>
        <v>-2.0432295833094916E-2</v>
      </c>
      <c r="H7" s="8">
        <v>4.1470000000000002</v>
      </c>
      <c r="I7" s="14">
        <f>TRUNC(1000/((1+H7/100)^(NETWORKDAYS($B7,$H$2-1,Feriados!$A$1:$A$936)/252)),6)</f>
        <v>941.93306199999995</v>
      </c>
      <c r="J7" s="15">
        <f t="shared" si="8"/>
        <v>-1.0718454816168732E-3</v>
      </c>
      <c r="K7" s="15">
        <f t="shared" si="9"/>
        <v>0.99498857406277719</v>
      </c>
      <c r="L7" s="16">
        <f t="shared" si="10"/>
        <v>-0.50114259372228132</v>
      </c>
      <c r="M7" s="8">
        <v>5.4555999999999996</v>
      </c>
      <c r="N7" s="17">
        <f>TRUNC(1000/((1+M7/100)^(NETWORKDAYS($B7,$M$2-1,Feriados!$A$1:$A$936)/252)),6)</f>
        <v>877.11846100000002</v>
      </c>
      <c r="O7" s="18">
        <f t="shared" si="11"/>
        <v>-1.2072020429556574E-3</v>
      </c>
      <c r="P7" s="18">
        <f t="shared" si="12"/>
        <v>0.98891905527740254</v>
      </c>
      <c r="Q7" s="19">
        <f t="shared" si="13"/>
        <v>-1.1080944722597463</v>
      </c>
      <c r="R7" s="9">
        <v>1.9</v>
      </c>
      <c r="S7" s="20">
        <f t="shared" si="14"/>
        <v>1.0002988026364363</v>
      </c>
      <c r="T7" s="20">
        <f t="shared" si="15"/>
        <v>7.4692290285005569E-5</v>
      </c>
      <c r="U7" s="20">
        <f t="shared" si="16"/>
        <v>1.0002988026364363</v>
      </c>
      <c r="V7" s="21">
        <f t="shared" si="17"/>
        <v>2.9880263643633498E-2</v>
      </c>
      <c r="Y7" s="37" t="s">
        <v>17</v>
      </c>
      <c r="Z7" s="13">
        <f>((VLOOKUP(Z5,B:G,5,FALSE)/VLOOKUP(Z4,B:G,5,FALSE))-1)*100</f>
        <v>1.0324416301638051</v>
      </c>
      <c r="AB7" s="40" t="s">
        <v>17</v>
      </c>
      <c r="AC7" s="16">
        <f>(((VLOOKUP(AC5,B:V,10,FALSE)/VLOOKUP(AC4,B:V,10,FALSE))-1)*100)</f>
        <v>0.19925681853156796</v>
      </c>
      <c r="AE7" s="39" t="s">
        <v>17</v>
      </c>
      <c r="AF7" s="19">
        <f>(((VLOOKUP(AF5,B:V,15,FALSE)/VLOOKUP(AF4,B:V,15,FALSE))-1)*100)</f>
        <v>-4.2712131818955505</v>
      </c>
    </row>
    <row r="8" spans="1:32" x14ac:dyDescent="0.3">
      <c r="A8">
        <f t="shared" si="4"/>
        <v>6</v>
      </c>
      <c r="B8" s="7">
        <v>44207</v>
      </c>
      <c r="C8" s="8">
        <v>2.2848999999999999</v>
      </c>
      <c r="D8" s="11">
        <f>TRUNC(1000/((1+C8/100)^(NETWORKDAYS($B8,$C$2-1,Feriados!$A$1:$A$936)/252)),6)</f>
        <v>989.47702400000003</v>
      </c>
      <c r="E8" s="12">
        <f t="shared" si="5"/>
        <v>-1.0290135009582979E-4</v>
      </c>
      <c r="F8" s="12">
        <f t="shared" si="6"/>
        <v>0.99969279671668154</v>
      </c>
      <c r="G8" s="13">
        <f t="shared" si="7"/>
        <v>-3.0720328331845792E-2</v>
      </c>
      <c r="H8" s="8">
        <v>4.3025000000000002</v>
      </c>
      <c r="I8" s="14">
        <f>TRUNC(1000/((1+H8/100)^(NETWORKDAYS($B8,$H$2-1,Feriados!$A$1:$A$936)/252)),6)</f>
        <v>940.02349300000003</v>
      </c>
      <c r="J8" s="15">
        <f t="shared" si="8"/>
        <v>-2.027287370023223E-3</v>
      </c>
      <c r="K8" s="15">
        <f t="shared" si="9"/>
        <v>0.99297144629326228</v>
      </c>
      <c r="L8" s="16">
        <f t="shared" si="10"/>
        <v>-0.70285537067377168</v>
      </c>
      <c r="M8" s="8">
        <v>5.6978999999999997</v>
      </c>
      <c r="N8" s="17">
        <f>TRUNC(1000/((1+M8/100)^(NETWORKDAYS($B8,$M$2-1,Feriados!$A$1:$A$936)/252)),6)</f>
        <v>872.35572500000001</v>
      </c>
      <c r="O8" s="18">
        <f t="shared" si="11"/>
        <v>-5.429980341047691E-3</v>
      </c>
      <c r="P8" s="18">
        <f t="shared" si="12"/>
        <v>0.98354924424835877</v>
      </c>
      <c r="Q8" s="19">
        <f t="shared" si="13"/>
        <v>-1.6450755751641233</v>
      </c>
      <c r="R8" s="9">
        <v>1.9</v>
      </c>
      <c r="S8" s="20">
        <f t="shared" si="14"/>
        <v>1.0003735172449746</v>
      </c>
      <c r="T8" s="20">
        <f t="shared" si="15"/>
        <v>7.4692290285005569E-5</v>
      </c>
      <c r="U8" s="20">
        <f t="shared" si="16"/>
        <v>1.0003735172449746</v>
      </c>
      <c r="V8" s="21">
        <f t="shared" si="17"/>
        <v>3.7351724497458605E-2</v>
      </c>
      <c r="Y8" s="37" t="s">
        <v>6</v>
      </c>
      <c r="Z8" s="13">
        <f>(((VLOOKUP(Z5,B:V,20,FALSE)/VLOOKUP(Z4,B:V,20,FALSE))-1)*100)</f>
        <v>1.2776371249479945</v>
      </c>
      <c r="AB8" s="40" t="s">
        <v>6</v>
      </c>
      <c r="AC8" s="16">
        <f>(((VLOOKUP(AC5,B:V,20,FALSE)/VLOOKUP(AC4,B:V,20,FALSE))-1)*100)</f>
        <v>4.3912741338124617</v>
      </c>
      <c r="AE8" s="39" t="s">
        <v>6</v>
      </c>
      <c r="AF8" s="19">
        <f>(((VLOOKUP(AF5,B:V,20,FALSE)/VLOOKUP(AF4,B:V,20,FALSE))-1)*100)</f>
        <v>4.3912741338124617</v>
      </c>
    </row>
    <row r="9" spans="1:32" x14ac:dyDescent="0.3">
      <c r="A9">
        <f t="shared" si="4"/>
        <v>7</v>
      </c>
      <c r="B9" s="7">
        <v>44208</v>
      </c>
      <c r="C9" s="8">
        <v>2.2570000000000001</v>
      </c>
      <c r="D9" s="11">
        <f>TRUNC(1000/((1+C9/100)^(NETWORKDAYS($B9,$C$2-1,Feriados!$A$1:$A$936)/252)),6)</f>
        <v>989.69108100000005</v>
      </c>
      <c r="E9" s="12">
        <f t="shared" si="5"/>
        <v>2.1633347193317221E-4</v>
      </c>
      <c r="F9" s="12">
        <f t="shared" si="6"/>
        <v>0.99990906373026189</v>
      </c>
      <c r="G9" s="13">
        <f t="shared" si="7"/>
        <v>-9.0936269738106645E-3</v>
      </c>
      <c r="H9" s="8">
        <v>4.2424999999999997</v>
      </c>
      <c r="I9" s="14">
        <f>TRUNC(1000/((1+H9/100)^(NETWORKDAYS($B9,$H$2-1,Feriados!$A$1:$A$936)/252)),6)</f>
        <v>940.97314700000004</v>
      </c>
      <c r="J9" s="15">
        <f t="shared" si="8"/>
        <v>1.0102449641649081E-3</v>
      </c>
      <c r="K9" s="15">
        <f t="shared" si="9"/>
        <v>0.99397459069643956</v>
      </c>
      <c r="L9" s="16">
        <f t="shared" si="10"/>
        <v>-0.60254093035604361</v>
      </c>
      <c r="M9" s="8">
        <v>5.6043000000000003</v>
      </c>
      <c r="N9" s="17">
        <f>TRUNC(1000/((1+M9/100)^(NETWORKDAYS($B9,$M$2-1,Feriados!$A$1:$A$936)/252)),6)</f>
        <v>874.45152700000006</v>
      </c>
      <c r="O9" s="18">
        <f t="shared" si="11"/>
        <v>2.4024625963221524E-3</v>
      </c>
      <c r="P9" s="18">
        <f t="shared" si="12"/>
        <v>0.9859121845193064</v>
      </c>
      <c r="Q9" s="19">
        <f t="shared" si="13"/>
        <v>-1.40878154806936</v>
      </c>
      <c r="R9" s="9">
        <v>1.9</v>
      </c>
      <c r="S9" s="20">
        <f t="shared" si="14"/>
        <v>1.0004482374341181</v>
      </c>
      <c r="T9" s="20">
        <f t="shared" si="15"/>
        <v>7.4692290285005569E-5</v>
      </c>
      <c r="U9" s="20">
        <f t="shared" si="16"/>
        <v>1.0004482374341181</v>
      </c>
      <c r="V9" s="21">
        <f t="shared" si="17"/>
        <v>4.4823743411814831E-2</v>
      </c>
      <c r="Y9" s="37" t="s">
        <v>19</v>
      </c>
      <c r="Z9" s="13">
        <f>Z7/(((VLOOKUP(Z5,B:V,20,FALSE)/VLOOKUP(Z4,B:V,20,FALSE))-1)*100)*100</f>
        <v>80.808674857959375</v>
      </c>
      <c r="AB9" s="40" t="s">
        <v>19</v>
      </c>
      <c r="AC9" s="16">
        <f>+AC7/AC8*100</f>
        <v>4.5375627314474931</v>
      </c>
      <c r="AE9" s="39" t="s">
        <v>19</v>
      </c>
      <c r="AF9" s="19">
        <f>+AF7/AF8*100</f>
        <v>-97.265919907107332</v>
      </c>
    </row>
    <row r="10" spans="1:32" x14ac:dyDescent="0.3">
      <c r="A10">
        <f t="shared" si="4"/>
        <v>8</v>
      </c>
      <c r="B10" s="7">
        <v>44209</v>
      </c>
      <c r="C10" s="8">
        <v>2.3166000000000002</v>
      </c>
      <c r="D10" s="11">
        <f>TRUNC(1000/((1+C10/100)^(NETWORKDAYS($B10,$C$2-1,Feriados!$A$1:$A$936)/252)),6)</f>
        <v>989.51330099999996</v>
      </c>
      <c r="E10" s="12">
        <f t="shared" si="5"/>
        <v>-1.796318097768701E-4</v>
      </c>
      <c r="F10" s="12">
        <f t="shared" si="6"/>
        <v>0.99972944825553178</v>
      </c>
      <c r="G10" s="13">
        <f t="shared" ref="G10:G73" si="18">+(F10-1)*100</f>
        <v>-2.7055174446821706E-2</v>
      </c>
      <c r="H10" s="8">
        <v>4.3964999999999996</v>
      </c>
      <c r="I10" s="14">
        <f>TRUNC(1000/((1+H10/100)^(NETWORKDAYS($B10,$H$2-1,Feriados!$A$1:$A$936)/252)),6)</f>
        <v>939.10163599999998</v>
      </c>
      <c r="J10" s="15">
        <f t="shared" si="8"/>
        <v>-1.9889101043603086E-3</v>
      </c>
      <c r="K10" s="15">
        <f t="shared" si="9"/>
        <v>0.99199766458952598</v>
      </c>
      <c r="L10" s="16">
        <f t="shared" ref="L10:L73" si="19">+(K10-1)*100</f>
        <v>-0.80023354104740152</v>
      </c>
      <c r="M10" s="8">
        <v>5.8360000000000003</v>
      </c>
      <c r="N10" s="17">
        <f>TRUNC(1000/((1+M10/100)^(NETWORKDAYS($B10,$M$2-1,Feriados!$A$1:$A$936)/252)),6)</f>
        <v>869.94485499999996</v>
      </c>
      <c r="O10" s="18">
        <f t="shared" si="11"/>
        <v>-5.153712768346641E-3</v>
      </c>
      <c r="P10" s="18">
        <f t="shared" si="12"/>
        <v>0.98083107630548072</v>
      </c>
      <c r="Q10" s="19">
        <f t="shared" ref="Q10:Q73" si="20">+(P10-1)*100</f>
        <v>-1.916892369451928</v>
      </c>
      <c r="R10" s="9">
        <v>1.9</v>
      </c>
      <c r="S10" s="20">
        <f t="shared" si="14"/>
        <v>1.0005229632042838</v>
      </c>
      <c r="T10" s="20">
        <f t="shared" si="15"/>
        <v>7.4692290285005569E-5</v>
      </c>
      <c r="U10" s="20">
        <f t="shared" si="16"/>
        <v>1.0005229632042838</v>
      </c>
      <c r="V10" s="21">
        <f t="shared" si="17"/>
        <v>5.229632042837995E-2</v>
      </c>
      <c r="Y10" s="37" t="s">
        <v>18</v>
      </c>
      <c r="Z10" s="13">
        <f>(((1+Z7/100)^(252/NETWORKDAYS(Z4,Z5-1,Feriados!$A$1:$A$936)))-1)*100</f>
        <v>2.1267001768229932</v>
      </c>
      <c r="AB10" s="40" t="s">
        <v>18</v>
      </c>
      <c r="AC10" s="16">
        <f>(((1+AC7/100)^(252/NETWORKDAYS(AC4,AC5-1,Feriados!$A$1:$A$936)))-1)*100</f>
        <v>0.20085247286234509</v>
      </c>
      <c r="AE10" s="39" t="s">
        <v>18</v>
      </c>
      <c r="AF10" s="19">
        <f>(((1+AF7/100)^(252/NETWORKDAYS(AF4,AF5-1,Feriados!$A$1:$A$936)))-1)*100</f>
        <v>-4.304636703452247</v>
      </c>
    </row>
    <row r="11" spans="1:32" x14ac:dyDescent="0.3">
      <c r="A11">
        <f t="shared" si="4"/>
        <v>9</v>
      </c>
      <c r="B11" s="7">
        <v>44210</v>
      </c>
      <c r="C11" s="8">
        <v>2.3001999999999998</v>
      </c>
      <c r="D11" s="11">
        <f>TRUNC(1000/((1+C11/100)^(NETWORKDAYS($B11,$C$2-1,Feriados!$A$1:$A$936)/252)),6)</f>
        <v>989.67562699999996</v>
      </c>
      <c r="E11" s="12">
        <f t="shared" si="5"/>
        <v>1.6404630421429367E-4</v>
      </c>
      <c r="F11" s="12">
        <f t="shared" si="6"/>
        <v>0.99989345017673226</v>
      </c>
      <c r="G11" s="13">
        <f t="shared" si="18"/>
        <v>-1.0654982326774309E-2</v>
      </c>
      <c r="H11" s="8">
        <v>4.4359999999999999</v>
      </c>
      <c r="I11" s="14">
        <f>TRUNC(1000/((1+H11/100)^(NETWORKDAYS($B11,$H$2-1,Feriados!$A$1:$A$936)/252)),6)</f>
        <v>938.74466700000005</v>
      </c>
      <c r="J11" s="15">
        <f t="shared" si="8"/>
        <v>-3.8011753607458676E-4</v>
      </c>
      <c r="K11" s="15">
        <f t="shared" si="9"/>
        <v>0.99162058888147042</v>
      </c>
      <c r="L11" s="16">
        <f t="shared" si="19"/>
        <v>-0.83794111185295783</v>
      </c>
      <c r="M11" s="8">
        <v>5.7542999999999997</v>
      </c>
      <c r="N11" s="17">
        <f>TRUNC(1000/((1+M11/100)^(NETWORKDAYS($B11,$M$2-1,Feriados!$A$1:$A$936)/252)),6)</f>
        <v>871.79015800000002</v>
      </c>
      <c r="O11" s="18">
        <f t="shared" si="11"/>
        <v>2.1211723816678685E-3</v>
      </c>
      <c r="P11" s="18">
        <f t="shared" si="12"/>
        <v>0.98291158809562151</v>
      </c>
      <c r="Q11" s="19">
        <f t="shared" si="20"/>
        <v>-1.7088411904378487</v>
      </c>
      <c r="R11" s="9">
        <v>1.9</v>
      </c>
      <c r="S11" s="20">
        <f t="shared" si="14"/>
        <v>1.0005976945558883</v>
      </c>
      <c r="T11" s="20">
        <f t="shared" si="15"/>
        <v>7.4692290285005569E-5</v>
      </c>
      <c r="U11" s="20">
        <f t="shared" si="16"/>
        <v>1.0005976945558883</v>
      </c>
      <c r="V11" s="21">
        <f t="shared" si="17"/>
        <v>5.9769455588831732E-2</v>
      </c>
      <c r="Y11" s="37" t="s">
        <v>23</v>
      </c>
      <c r="Z11" s="13">
        <f>(((1+Z8/100)^(252/NETWORKDAYS(Z4,Z5-1,Feriados!$A$1:$A$936)))-1)*100</f>
        <v>2.6351390391676555</v>
      </c>
      <c r="AB11" s="40" t="s">
        <v>23</v>
      </c>
      <c r="AC11" s="16">
        <f>(((1+AC8/100)^(252/NETWORKDAYS(AC4,AC5-1,Feriados!$A$1:$A$936)))-1)*100</f>
        <v>4.427170779956735</v>
      </c>
      <c r="AE11" s="39" t="s">
        <v>23</v>
      </c>
      <c r="AF11" s="19">
        <f>(((1+AF8/100)^(252/NETWORKDAYS(AF4,AF5-1,Feriados!$A$1:$A$936)))-1)*100</f>
        <v>4.427170779956735</v>
      </c>
    </row>
    <row r="12" spans="1:32" x14ac:dyDescent="0.3">
      <c r="A12">
        <f t="shared" si="4"/>
        <v>10</v>
      </c>
      <c r="B12" s="7">
        <v>44211</v>
      </c>
      <c r="C12" s="8">
        <v>2.2938999999999998</v>
      </c>
      <c r="D12" s="11">
        <f>TRUNC(1000/((1+C12/100)^(NETWORKDAYS($B12,$C$2-1,Feriados!$A$1:$A$936)/252)),6)</f>
        <v>989.79251799999997</v>
      </c>
      <c r="E12" s="12">
        <f t="shared" si="5"/>
        <v>1.181104159899693E-4</v>
      </c>
      <c r="F12" s="12">
        <f t="shared" si="6"/>
        <v>1.0000115480080782</v>
      </c>
      <c r="G12" s="13">
        <f t="shared" si="18"/>
        <v>1.1548008078232641E-3</v>
      </c>
      <c r="H12" s="8">
        <v>4.4724000000000004</v>
      </c>
      <c r="I12" s="14">
        <f>TRUNC(1000/((1+H12/100)^(NETWORKDAYS($B12,$H$2-1,Feriados!$A$1:$A$936)/252)),6)</f>
        <v>938.431288</v>
      </c>
      <c r="J12" s="15">
        <f t="shared" si="8"/>
        <v>-3.3382772868528754E-4</v>
      </c>
      <c r="K12" s="15">
        <f t="shared" si="9"/>
        <v>0.9912895584325665</v>
      </c>
      <c r="L12" s="16">
        <f t="shared" si="19"/>
        <v>-0.87104415674335023</v>
      </c>
      <c r="M12" s="8">
        <v>5.82</v>
      </c>
      <c r="N12" s="17">
        <f>TRUNC(1000/((1+M12/100)^(NETWORKDAYS($B12,$M$2-1,Feriados!$A$1:$A$936)/252)),6)</f>
        <v>870.65879399999994</v>
      </c>
      <c r="O12" s="18">
        <f t="shared" si="11"/>
        <v>-1.2977480757474513E-3</v>
      </c>
      <c r="P12" s="18">
        <f t="shared" si="12"/>
        <v>0.9816360164735406</v>
      </c>
      <c r="Q12" s="19">
        <f t="shared" si="20"/>
        <v>-1.8363983526459404</v>
      </c>
      <c r="R12" s="9">
        <v>1.9</v>
      </c>
      <c r="S12" s="20">
        <f t="shared" si="14"/>
        <v>1.0006724314893487</v>
      </c>
      <c r="T12" s="20">
        <f t="shared" si="15"/>
        <v>7.4692290285005569E-5</v>
      </c>
      <c r="U12" s="20">
        <f t="shared" si="16"/>
        <v>1.0006724314893487</v>
      </c>
      <c r="V12" s="21">
        <f t="shared" si="17"/>
        <v>6.7243148934870156E-2</v>
      </c>
      <c r="Y12" s="37" t="s">
        <v>20</v>
      </c>
      <c r="Z12" s="13">
        <f>MAX(G3:G377)</f>
        <v>1.0324416301638051</v>
      </c>
      <c r="AB12" s="40" t="s">
        <v>20</v>
      </c>
      <c r="AC12" s="16">
        <f>MAX(L3:L900)</f>
        <v>0.19925681853156796</v>
      </c>
      <c r="AE12" s="39" t="s">
        <v>20</v>
      </c>
      <c r="AF12" s="19">
        <f>MAX(Q3:Q900)</f>
        <v>0</v>
      </c>
    </row>
    <row r="13" spans="1:32" x14ac:dyDescent="0.3">
      <c r="A13">
        <f t="shared" si="4"/>
        <v>11</v>
      </c>
      <c r="B13" s="7">
        <v>44214</v>
      </c>
      <c r="C13" s="8">
        <v>2.2637999999999998</v>
      </c>
      <c r="D13" s="11">
        <f>TRUNC(1000/((1+C13/100)^(NETWORKDAYS($B13,$C$2-1,Feriados!$A$1:$A$936)/252)),6)</f>
        <v>990.01224100000002</v>
      </c>
      <c r="E13" s="12">
        <f t="shared" si="5"/>
        <v>2.2198894819291937E-4</v>
      </c>
      <c r="F13" s="12">
        <f t="shared" si="6"/>
        <v>1.0002335395198014</v>
      </c>
      <c r="G13" s="13">
        <f t="shared" si="18"/>
        <v>2.3353951980142895E-2</v>
      </c>
      <c r="H13" s="8">
        <v>4.3859000000000004</v>
      </c>
      <c r="I13" s="14">
        <f>TRUNC(1000/((1+H13/100)^(NETWORKDAYS($B13,$H$2-1,Feriados!$A$1:$A$936)/252)),6)</f>
        <v>939.72097799999995</v>
      </c>
      <c r="J13" s="15">
        <f t="shared" si="8"/>
        <v>1.3743041355203101E-3</v>
      </c>
      <c r="K13" s="15">
        <f t="shared" si="9"/>
        <v>0.99265189177221846</v>
      </c>
      <c r="L13" s="16">
        <f t="shared" si="19"/>
        <v>-0.73481082277815357</v>
      </c>
      <c r="M13" s="8">
        <v>5.7641999999999998</v>
      </c>
      <c r="N13" s="17">
        <f>TRUNC(1000/((1+M13/100)^(NETWORKDAYS($B13,$M$2-1,Feriados!$A$1:$A$936)/252)),6)</f>
        <v>871.97779800000001</v>
      </c>
      <c r="O13" s="18">
        <f t="shared" si="11"/>
        <v>1.5149493798141123E-3</v>
      </c>
      <c r="P13" s="18">
        <f t="shared" si="12"/>
        <v>0.98312314534790035</v>
      </c>
      <c r="Q13" s="19">
        <f t="shared" si="20"/>
        <v>-1.6876854652099649</v>
      </c>
      <c r="R13" s="9">
        <v>1.9</v>
      </c>
      <c r="S13" s="20">
        <f t="shared" si="14"/>
        <v>1.0007471740050817</v>
      </c>
      <c r="T13" s="20">
        <f t="shared" si="15"/>
        <v>7.4692290285005569E-5</v>
      </c>
      <c r="U13" s="20">
        <f t="shared" si="16"/>
        <v>1.0007471740050817</v>
      </c>
      <c r="V13" s="21">
        <f t="shared" si="17"/>
        <v>7.4717400508172993E-2</v>
      </c>
      <c r="Y13" s="46" t="s">
        <v>1</v>
      </c>
      <c r="Z13" s="45">
        <f>INDEX($B$2:$V$504,MATCH(Z12,G2:G504,0),MATCH("Data",$B$2:$V$2,0))</f>
        <v>44378</v>
      </c>
      <c r="AB13" s="47" t="s">
        <v>1</v>
      </c>
      <c r="AC13" s="48">
        <f>INDEX($B$2:$V$504,MATCH(AC12,L2:L504,0),MATCH("Data",$B$2:$V$2,0))</f>
        <v>44561</v>
      </c>
      <c r="AE13" s="50" t="s">
        <v>1</v>
      </c>
      <c r="AF13" s="49">
        <f>INDEX($B$2:$V$504,MATCH(AF12,Q2:Q504,0),MATCH("Data",$B$2:$V$2,0))</f>
        <v>44200</v>
      </c>
    </row>
    <row r="14" spans="1:32" x14ac:dyDescent="0.3">
      <c r="A14">
        <f t="shared" si="4"/>
        <v>12</v>
      </c>
      <c r="B14" s="7">
        <v>44215</v>
      </c>
      <c r="C14" s="8">
        <v>2.2378</v>
      </c>
      <c r="D14" s="11">
        <f>TRUNC(1000/((1+C14/100)^(NETWORKDAYS($B14,$C$2-1,Feriados!$A$1:$A$936)/252)),6)</f>
        <v>990.21208899999999</v>
      </c>
      <c r="E14" s="12">
        <f t="shared" si="5"/>
        <v>2.0186417068757123E-4</v>
      </c>
      <c r="F14" s="12">
        <f t="shared" si="6"/>
        <v>1.0004354508337505</v>
      </c>
      <c r="G14" s="13">
        <f t="shared" si="18"/>
        <v>4.3545083375051696E-2</v>
      </c>
      <c r="H14" s="8">
        <v>4.3830999999999998</v>
      </c>
      <c r="I14" s="14">
        <f>TRUNC(1000/((1+H14/100)^(NETWORKDAYS($B14,$H$2-1,Feriados!$A$1:$A$936)/252)),6)</f>
        <v>939.91747599999997</v>
      </c>
      <c r="J14" s="15">
        <f t="shared" si="8"/>
        <v>2.0910249382555257E-4</v>
      </c>
      <c r="K14" s="15">
        <f t="shared" si="9"/>
        <v>0.99285945775828865</v>
      </c>
      <c r="L14" s="16">
        <f t="shared" si="19"/>
        <v>-0.71405422417113451</v>
      </c>
      <c r="M14" s="8">
        <v>5.7721</v>
      </c>
      <c r="N14" s="17">
        <f>TRUNC(1000/((1+M14/100)^(NETWORKDAYS($B14,$M$2-1,Feriados!$A$1:$A$936)/252)),6)</f>
        <v>872.01277000000005</v>
      </c>
      <c r="O14" s="18">
        <f t="shared" si="11"/>
        <v>4.0106525739824761E-5</v>
      </c>
      <c r="P14" s="18">
        <f t="shared" si="12"/>
        <v>0.98316257500163462</v>
      </c>
      <c r="Q14" s="19">
        <f t="shared" si="20"/>
        <v>-1.683742499836538</v>
      </c>
      <c r="R14" s="9">
        <v>1.9</v>
      </c>
      <c r="S14" s="20">
        <f t="shared" si="14"/>
        <v>1.0008219221035044</v>
      </c>
      <c r="T14" s="20">
        <f t="shared" si="15"/>
        <v>7.4692290285005569E-5</v>
      </c>
      <c r="U14" s="20">
        <f t="shared" si="16"/>
        <v>1.0008219221035044</v>
      </c>
      <c r="V14" s="21">
        <f t="shared" si="17"/>
        <v>8.219221035044022E-2</v>
      </c>
      <c r="Y14" s="37" t="s">
        <v>21</v>
      </c>
      <c r="Z14" s="13">
        <f>MIN(G3:G377)</f>
        <v>-3.0720328331845792E-2</v>
      </c>
      <c r="AB14" s="40" t="s">
        <v>21</v>
      </c>
      <c r="AC14" s="16">
        <f>MIN(L3:L900)</f>
        <v>-1.7806951347881572</v>
      </c>
      <c r="AE14" s="39" t="s">
        <v>21</v>
      </c>
      <c r="AF14" s="19">
        <f>MIN(Q3:Q900)</f>
        <v>-7.5520412237457313</v>
      </c>
    </row>
    <row r="15" spans="1:32" x14ac:dyDescent="0.3">
      <c r="A15">
        <f t="shared" si="4"/>
        <v>13</v>
      </c>
      <c r="B15" s="7">
        <v>44216</v>
      </c>
      <c r="C15" s="8">
        <v>2.2124999999999999</v>
      </c>
      <c r="D15" s="11">
        <f>TRUNC(1000/((1+C15/100)^(NETWORKDAYS($B15,$C$2-1,Feriados!$A$1:$A$936)/252)),6)</f>
        <v>990.40701899999999</v>
      </c>
      <c r="E15" s="12">
        <f t="shared" si="5"/>
        <v>1.9685681700454261E-4</v>
      </c>
      <c r="F15" s="12">
        <f t="shared" si="6"/>
        <v>1.0006323933722201</v>
      </c>
      <c r="G15" s="13">
        <f t="shared" si="18"/>
        <v>6.3239337222009695E-2</v>
      </c>
      <c r="H15" s="8">
        <v>4.3841999999999999</v>
      </c>
      <c r="I15" s="14">
        <f>TRUNC(1000/((1+H15/100)^(NETWORKDAYS($B15,$H$2-1,Feriados!$A$1:$A$936)/252)),6)</f>
        <v>940.06322</v>
      </c>
      <c r="J15" s="15">
        <f t="shared" si="8"/>
        <v>1.5506042149593391E-4</v>
      </c>
      <c r="K15" s="15">
        <f t="shared" si="9"/>
        <v>0.99301341096429485</v>
      </c>
      <c r="L15" s="16">
        <f t="shared" si="19"/>
        <v>-0.69865890357051486</v>
      </c>
      <c r="M15" s="8">
        <v>5.7484000000000002</v>
      </c>
      <c r="N15" s="17">
        <f>TRUNC(1000/((1+M15/100)^(NETWORKDAYS($B15,$M$2-1,Feriados!$A$1:$A$936)/252)),6)</f>
        <v>872.68333199999995</v>
      </c>
      <c r="O15" s="18">
        <f t="shared" si="11"/>
        <v>7.6898185791463014E-4</v>
      </c>
      <c r="P15" s="18">
        <f t="shared" si="12"/>
        <v>0.98391860918519147</v>
      </c>
      <c r="Q15" s="19">
        <f t="shared" si="20"/>
        <v>-1.6081390814808527</v>
      </c>
      <c r="R15" s="9">
        <v>1.9</v>
      </c>
      <c r="S15" s="20">
        <f t="shared" si="14"/>
        <v>1.0008966757850337</v>
      </c>
      <c r="T15" s="20">
        <f t="shared" si="15"/>
        <v>7.4692290285005569E-5</v>
      </c>
      <c r="U15" s="20">
        <f t="shared" si="16"/>
        <v>1.0008966757850337</v>
      </c>
      <c r="V15" s="21">
        <f t="shared" si="17"/>
        <v>8.9667578503371814E-2</v>
      </c>
      <c r="Y15" s="46" t="s">
        <v>1</v>
      </c>
      <c r="Z15" s="45">
        <f>INDEX($B$2:$V$504,MATCH(Z14,G2:G504,0),MATCH("Data",$B$2:$V$2,0))</f>
        <v>44207</v>
      </c>
      <c r="AB15" s="47" t="s">
        <v>1</v>
      </c>
      <c r="AC15" s="48">
        <f>INDEX($B$2:$V$504,MATCH(AC14,L2:L504,0),MATCH("Data",$B$2:$V$2,0))</f>
        <v>44284</v>
      </c>
      <c r="AE15" s="50" t="s">
        <v>1</v>
      </c>
      <c r="AF15" s="49">
        <f>INDEX($B$2:$V$504,MATCH(AF14,Q2:Q504,0),MATCH("Data",$B$2:$V$2,0))</f>
        <v>44497</v>
      </c>
    </row>
    <row r="16" spans="1:32" x14ac:dyDescent="0.3">
      <c r="A16">
        <f t="shared" si="4"/>
        <v>14</v>
      </c>
      <c r="B16" s="7">
        <v>44217</v>
      </c>
      <c r="C16" s="8">
        <v>2.2873000000000001</v>
      </c>
      <c r="D16" s="11">
        <f>TRUNC(1000/((1+C16/100)^(NETWORKDAYS($B16,$C$2-1,Feriados!$A$1:$A$936)/252)),6)</f>
        <v>990.17679199999998</v>
      </c>
      <c r="E16" s="12">
        <f t="shared" si="5"/>
        <v>-2.3245695515416998E-4</v>
      </c>
      <c r="F16" s="12">
        <f t="shared" si="6"/>
        <v>1.0003997894128283</v>
      </c>
      <c r="G16" s="13">
        <f t="shared" si="18"/>
        <v>3.9978941282825531E-2</v>
      </c>
      <c r="H16" s="8">
        <v>4.54</v>
      </c>
      <c r="I16" s="14">
        <f>TRUNC(1000/((1+H16/100)^(NETWORKDAYS($B16,$H$2-1,Feriados!$A$1:$A$936)/252)),6)</f>
        <v>938.21104600000001</v>
      </c>
      <c r="J16" s="15">
        <f t="shared" si="8"/>
        <v>-1.9702653615146781E-3</v>
      </c>
      <c r="K16" s="15">
        <f t="shared" si="9"/>
        <v>0.99105691103715232</v>
      </c>
      <c r="L16" s="16">
        <f t="shared" si="19"/>
        <v>-0.89430889628476784</v>
      </c>
      <c r="M16" s="8">
        <v>5.9118000000000004</v>
      </c>
      <c r="N16" s="17">
        <f>TRUNC(1000/((1+M16/100)^(NETWORKDAYS($B16,$M$2-1,Feriados!$A$1:$A$936)/252)),6)</f>
        <v>869.60470499999997</v>
      </c>
      <c r="O16" s="18">
        <f t="shared" si="11"/>
        <v>-3.5277710563629272E-3</v>
      </c>
      <c r="P16" s="18">
        <f t="shared" si="12"/>
        <v>0.98044756959389112</v>
      </c>
      <c r="Q16" s="19">
        <f t="shared" si="20"/>
        <v>-1.9552430406108878</v>
      </c>
      <c r="R16" s="9">
        <v>1.9</v>
      </c>
      <c r="S16" s="20">
        <f t="shared" si="14"/>
        <v>1.0009714350500867</v>
      </c>
      <c r="T16" s="20">
        <f t="shared" si="15"/>
        <v>7.4692290285005569E-5</v>
      </c>
      <c r="U16" s="20">
        <f t="shared" si="16"/>
        <v>1.0009714350500867</v>
      </c>
      <c r="V16" s="21">
        <f t="shared" si="17"/>
        <v>9.7143505008667752E-2</v>
      </c>
      <c r="Y16" s="37" t="s">
        <v>22</v>
      </c>
      <c r="Z16" s="13">
        <f>_xlfn.STDEV.S(E4:E377)*SQRT(252)</f>
        <v>2.0457516386612972E-3</v>
      </c>
      <c r="AB16" s="40" t="s">
        <v>22</v>
      </c>
      <c r="AC16" s="16">
        <f>_xlfn.STDEV.S(J4:J900)*SQRT(252)</f>
        <v>1.4972954949072085E-2</v>
      </c>
      <c r="AE16" s="39" t="s">
        <v>22</v>
      </c>
      <c r="AF16" s="19">
        <f>_xlfn.STDEV.S(O4:O900)*SQRT(252)</f>
        <v>3.9694591717992923E-2</v>
      </c>
    </row>
    <row r="17" spans="1:32" x14ac:dyDescent="0.3">
      <c r="A17">
        <f t="shared" si="4"/>
        <v>15</v>
      </c>
      <c r="B17" s="7">
        <v>44218</v>
      </c>
      <c r="C17" s="8">
        <v>2.2797999999999998</v>
      </c>
      <c r="D17" s="11">
        <f>TRUNC(1000/((1+C17/100)^(NETWORKDAYS($B17,$C$2-1,Feriados!$A$1:$A$936)/252)),6)</f>
        <v>990.29706599999997</v>
      </c>
      <c r="E17" s="12">
        <f t="shared" si="5"/>
        <v>1.2146719754668744E-4</v>
      </c>
      <c r="F17" s="12">
        <f t="shared" si="6"/>
        <v>1.0005213051716746</v>
      </c>
      <c r="G17" s="13">
        <f t="shared" si="18"/>
        <v>5.2130517167459089E-2</v>
      </c>
      <c r="H17" s="8">
        <v>4.5471000000000004</v>
      </c>
      <c r="I17" s="14">
        <f>TRUNC(1000/((1+H17/100)^(NETWORKDAYS($B17,$H$2-1,Feriados!$A$1:$A$936)/252)),6)</f>
        <v>938.28507200000001</v>
      </c>
      <c r="J17" s="15">
        <f t="shared" si="8"/>
        <v>7.8901224106919798E-5</v>
      </c>
      <c r="K17" s="15">
        <f t="shared" si="9"/>
        <v>0.99113510664059279</v>
      </c>
      <c r="L17" s="16">
        <f t="shared" si="19"/>
        <v>-0.8864893359407211</v>
      </c>
      <c r="M17" s="8">
        <v>6.0007999999999999</v>
      </c>
      <c r="N17" s="17">
        <f>TRUNC(1000/((1+M17/100)^(NETWORKDAYS($B17,$M$2-1,Feriados!$A$1:$A$936)/252)),6)</f>
        <v>868.03040599999997</v>
      </c>
      <c r="O17" s="18">
        <f t="shared" si="11"/>
        <v>-1.8103616401201617E-3</v>
      </c>
      <c r="P17" s="18">
        <f t="shared" si="12"/>
        <v>0.9786726049237493</v>
      </c>
      <c r="Q17" s="19">
        <f t="shared" si="20"/>
        <v>-2.1327395076250699</v>
      </c>
      <c r="R17" s="9">
        <v>1.9</v>
      </c>
      <c r="S17" s="20">
        <f t="shared" si="14"/>
        <v>1.0010461998990805</v>
      </c>
      <c r="T17" s="20">
        <f t="shared" si="15"/>
        <v>7.4692290285005569E-5</v>
      </c>
      <c r="U17" s="20">
        <f t="shared" si="16"/>
        <v>1.0010461998990805</v>
      </c>
      <c r="V17" s="21">
        <f t="shared" si="17"/>
        <v>0.10461998990805021</v>
      </c>
    </row>
    <row r="18" spans="1:32" x14ac:dyDescent="0.3">
      <c r="A18">
        <f t="shared" si="4"/>
        <v>16</v>
      </c>
      <c r="B18" s="7">
        <v>44221</v>
      </c>
      <c r="C18" s="8">
        <v>2.2797999999999998</v>
      </c>
      <c r="D18" s="11">
        <f>TRUNC(1000/((1+C18/100)^(NETWORKDAYS($B18,$C$2-1,Feriados!$A$1:$A$936)/252)),6)</f>
        <v>990.38565500000004</v>
      </c>
      <c r="E18" s="12">
        <f t="shared" si="5"/>
        <v>8.9456995321590682E-5</v>
      </c>
      <c r="F18" s="12">
        <f t="shared" si="6"/>
        <v>1.0006108088013905</v>
      </c>
      <c r="G18" s="13">
        <f t="shared" si="18"/>
        <v>6.1080880139052773E-2</v>
      </c>
      <c r="H18" s="8">
        <v>4.5471000000000004</v>
      </c>
      <c r="I18" s="14">
        <f>TRUNC(1000/((1+H18/100)^(NETWORKDAYS($B18,$H$2-1,Feriados!$A$1:$A$936)/252)),6)</f>
        <v>938.45065499999998</v>
      </c>
      <c r="J18" s="15">
        <f t="shared" si="8"/>
        <v>1.7647408547927235E-4</v>
      </c>
      <c r="K18" s="15">
        <f t="shared" si="9"/>
        <v>0.99131001630212356</v>
      </c>
      <c r="L18" s="16">
        <f t="shared" si="19"/>
        <v>-0.86899836978764355</v>
      </c>
      <c r="M18" s="8">
        <v>6.0007999999999999</v>
      </c>
      <c r="N18" s="17">
        <f>TRUNC(1000/((1+M18/100)^(NETWORKDAYS($B18,$M$2-1,Feriados!$A$1:$A$936)/252)),6)</f>
        <v>868.23116600000003</v>
      </c>
      <c r="O18" s="18">
        <f t="shared" si="11"/>
        <v>2.3128222077528626E-4</v>
      </c>
      <c r="P18" s="18">
        <f t="shared" si="12"/>
        <v>0.97889895449722797</v>
      </c>
      <c r="Q18" s="19">
        <f t="shared" si="20"/>
        <v>-2.1101045502772031</v>
      </c>
      <c r="R18" s="9">
        <v>1.9</v>
      </c>
      <c r="S18" s="20">
        <f t="shared" si="14"/>
        <v>1.001120970332432</v>
      </c>
      <c r="T18" s="20">
        <f t="shared" si="15"/>
        <v>7.4692290285005569E-5</v>
      </c>
      <c r="U18" s="20">
        <f t="shared" si="16"/>
        <v>1.001120970332432</v>
      </c>
      <c r="V18" s="21">
        <f t="shared" si="17"/>
        <v>0.11209703324319698</v>
      </c>
      <c r="Y18" s="37" t="s">
        <v>25</v>
      </c>
      <c r="Z18" s="13">
        <f>+VLOOKUP(Z4,B2:V504,2,FALSE)</f>
        <v>2.1267</v>
      </c>
      <c r="AB18" s="40" t="s">
        <v>25</v>
      </c>
      <c r="AC18" s="16">
        <f>+VLOOKUP(AC4,B2:V504,7,FALSE)</f>
        <v>3.7509999999999999</v>
      </c>
      <c r="AE18" s="39" t="s">
        <v>25</v>
      </c>
      <c r="AF18" s="19">
        <f>+VLOOKUP(AF4,B2:V504,12,FALSE)</f>
        <v>4.9480000000000004</v>
      </c>
    </row>
    <row r="19" spans="1:32" x14ac:dyDescent="0.3">
      <c r="A19">
        <f t="shared" si="4"/>
        <v>17</v>
      </c>
      <c r="B19" s="7">
        <v>44222</v>
      </c>
      <c r="C19" s="8">
        <v>2.3740999999999999</v>
      </c>
      <c r="D19" s="11">
        <f>TRUNC(1000/((1+C19/100)^(NETWORKDAYS($B19,$C$2-1,Feriados!$A$1:$A$936)/252)),6)</f>
        <v>990.08675900000003</v>
      </c>
      <c r="E19" s="12">
        <f t="shared" si="5"/>
        <v>-3.0179758611303953E-4</v>
      </c>
      <c r="F19" s="12">
        <f t="shared" si="6"/>
        <v>1.0003088268746556</v>
      </c>
      <c r="G19" s="13">
        <f t="shared" si="18"/>
        <v>3.0882687465560998E-2</v>
      </c>
      <c r="H19" s="8">
        <v>4.5103</v>
      </c>
      <c r="I19" s="14">
        <f>TRUNC(1000/((1+H19/100)^(NETWORKDAYS($B19,$H$2-1,Feriados!$A$1:$A$936)/252)),6)</f>
        <v>939.08713999999998</v>
      </c>
      <c r="J19" s="15">
        <f t="shared" si="8"/>
        <v>6.7822958682883794E-4</v>
      </c>
      <c r="K19" s="15">
        <f t="shared" si="9"/>
        <v>0.99198235208489949</v>
      </c>
      <c r="L19" s="16">
        <f t="shared" si="19"/>
        <v>-0.8017647915100512</v>
      </c>
      <c r="M19" s="8">
        <v>5.8644999999999996</v>
      </c>
      <c r="N19" s="17">
        <f>TRUNC(1000/((1+M19/100)^(NETWORKDAYS($B19,$M$2-1,Feriados!$A$1:$A$936)/252)),6)</f>
        <v>871.14096500000005</v>
      </c>
      <c r="O19" s="18">
        <f t="shared" si="11"/>
        <v>3.351410446834846E-3</v>
      </c>
      <c r="P19" s="18">
        <f t="shared" si="12"/>
        <v>0.98217964667972568</v>
      </c>
      <c r="Q19" s="19">
        <f t="shared" si="20"/>
        <v>-1.7820353320274318</v>
      </c>
      <c r="R19" s="9">
        <v>1.9</v>
      </c>
      <c r="S19" s="20">
        <f t="shared" si="14"/>
        <v>1.0011957463505585</v>
      </c>
      <c r="T19" s="20">
        <f t="shared" si="15"/>
        <v>7.4692290285005569E-5</v>
      </c>
      <c r="U19" s="20">
        <f t="shared" si="16"/>
        <v>1.0011957463505585</v>
      </c>
      <c r="V19" s="21">
        <f t="shared" si="17"/>
        <v>0.11957463505585242</v>
      </c>
      <c r="Y19" s="37" t="s">
        <v>26</v>
      </c>
      <c r="Z19" s="13">
        <f>+VLOOKUP(Z5,B2:V504,2,FALSE)</f>
        <v>4.3449</v>
      </c>
      <c r="AB19" s="40" t="s">
        <v>26</v>
      </c>
      <c r="AC19" s="16">
        <f>+VLOOKUP(AC5,B3:V505,12,FALSE)</f>
        <v>11.59</v>
      </c>
      <c r="AE19" s="39" t="s">
        <v>26</v>
      </c>
      <c r="AF19" s="19">
        <f>+VLOOKUP(AF5,B2:V504,12,FALSE)</f>
        <v>11.59</v>
      </c>
    </row>
    <row r="20" spans="1:32" x14ac:dyDescent="0.3">
      <c r="A20">
        <f t="shared" si="4"/>
        <v>18</v>
      </c>
      <c r="B20" s="7">
        <v>44223</v>
      </c>
      <c r="C20" s="8">
        <v>2.3683000000000001</v>
      </c>
      <c r="D20" s="11">
        <f>TRUNC(1000/((1+C20/100)^(NETWORKDAYS($B20,$C$2-1,Feriados!$A$1:$A$936)/252)),6)</f>
        <v>990.20254699999998</v>
      </c>
      <c r="E20" s="12">
        <f t="shared" si="5"/>
        <v>1.1694732703726451E-4</v>
      </c>
      <c r="F20" s="12">
        <f t="shared" si="6"/>
        <v>1.0004258103181705</v>
      </c>
      <c r="G20" s="13">
        <f t="shared" si="18"/>
        <v>4.2581031817046089E-2</v>
      </c>
      <c r="H20" s="8">
        <v>4.53</v>
      </c>
      <c r="I20" s="14">
        <f>TRUNC(1000/((1+H20/100)^(NETWORKDAYS($B20,$H$2-1,Feriados!$A$1:$A$936)/252)),6)</f>
        <v>939.00009</v>
      </c>
      <c r="J20" s="15">
        <f t="shared" si="8"/>
        <v>-9.2696403019565388E-5</v>
      </c>
      <c r="K20" s="15">
        <f t="shared" si="9"/>
        <v>0.99189039888900232</v>
      </c>
      <c r="L20" s="16">
        <f t="shared" si="19"/>
        <v>-0.81096011109976773</v>
      </c>
      <c r="M20" s="8">
        <v>5.8513999999999999</v>
      </c>
      <c r="N20" s="17">
        <f>TRUNC(1000/((1+M20/100)^(NETWORKDAYS($B20,$M$2-1,Feriados!$A$1:$A$936)/252)),6)</f>
        <v>871.59862099999998</v>
      </c>
      <c r="O20" s="18">
        <f t="shared" si="11"/>
        <v>5.2535240378692727E-4</v>
      </c>
      <c r="P20" s="18">
        <f t="shared" si="12"/>
        <v>0.98269563711805952</v>
      </c>
      <c r="Q20" s="19">
        <f t="shared" si="20"/>
        <v>-1.7304362881940483</v>
      </c>
      <c r="R20" s="9">
        <v>1.9</v>
      </c>
      <c r="S20" s="20">
        <f t="shared" si="14"/>
        <v>1.0012705279538769</v>
      </c>
      <c r="T20" s="20">
        <f t="shared" si="15"/>
        <v>7.4692290285005569E-5</v>
      </c>
      <c r="U20" s="20">
        <f t="shared" si="16"/>
        <v>1.0012705279538769</v>
      </c>
      <c r="V20" s="21">
        <f t="shared" si="17"/>
        <v>0.12705279538769432</v>
      </c>
      <c r="Y20" s="43" t="s">
        <v>29</v>
      </c>
      <c r="Z20" s="13">
        <f>+Z18-Z19</f>
        <v>-2.2181999999999999</v>
      </c>
      <c r="AB20" s="42" t="s">
        <v>29</v>
      </c>
      <c r="AC20" s="16">
        <f>+AC18-AC19</f>
        <v>-7.8390000000000004</v>
      </c>
      <c r="AE20" s="44" t="s">
        <v>29</v>
      </c>
      <c r="AF20" s="19">
        <f>+AF18-AF19</f>
        <v>-6.6419999999999995</v>
      </c>
    </row>
    <row r="21" spans="1:32" x14ac:dyDescent="0.3">
      <c r="A21">
        <f t="shared" si="4"/>
        <v>19</v>
      </c>
      <c r="B21" s="7">
        <v>44224</v>
      </c>
      <c r="C21" s="8">
        <v>2.3340000000000001</v>
      </c>
      <c r="D21" s="11">
        <f>TRUNC(1000/((1+C21/100)^(NETWORKDAYS($B21,$C$2-1,Feriados!$A$1:$A$936)/252)),6)</f>
        <v>990.43281400000001</v>
      </c>
      <c r="E21" s="12">
        <f t="shared" si="5"/>
        <v>2.325453521581089E-4</v>
      </c>
      <c r="F21" s="12">
        <f t="shared" si="6"/>
        <v>1.000658454690539</v>
      </c>
      <c r="G21" s="13">
        <f t="shared" si="18"/>
        <v>6.5845469053904537E-2</v>
      </c>
      <c r="H21" s="8">
        <v>4.4162999999999997</v>
      </c>
      <c r="I21" s="14">
        <f>TRUNC(1000/((1+H21/100)^(NETWORKDAYS($B21,$H$2-1,Feriados!$A$1:$A$936)/252)),6)</f>
        <v>940.61429599999997</v>
      </c>
      <c r="J21" s="15">
        <f t="shared" si="8"/>
        <v>1.7190690578101631E-3</v>
      </c>
      <c r="K21" s="15">
        <f t="shared" si="9"/>
        <v>0.99359552698247133</v>
      </c>
      <c r="L21" s="16">
        <f t="shared" si="19"/>
        <v>-0.64044730175286668</v>
      </c>
      <c r="M21" s="8">
        <v>5.72</v>
      </c>
      <c r="N21" s="17">
        <f>TRUNC(1000/((1+M21/100)^(NETWORKDAYS($B21,$M$2-1,Feriados!$A$1:$A$936)/252)),6)</f>
        <v>874.411925</v>
      </c>
      <c r="O21" s="18">
        <f t="shared" si="11"/>
        <v>3.2277517795660238E-3</v>
      </c>
      <c r="P21" s="18">
        <f t="shared" si="12"/>
        <v>0.98586753470953914</v>
      </c>
      <c r="Q21" s="19">
        <f t="shared" si="20"/>
        <v>-1.4132465290460861</v>
      </c>
      <c r="R21" s="9">
        <v>1.9</v>
      </c>
      <c r="S21" s="20">
        <f t="shared" si="14"/>
        <v>1.0013453151428047</v>
      </c>
      <c r="T21" s="20">
        <f t="shared" si="15"/>
        <v>7.4692290285005569E-5</v>
      </c>
      <c r="U21" s="20">
        <f t="shared" si="16"/>
        <v>1.0013453151428047</v>
      </c>
      <c r="V21" s="21">
        <f t="shared" si="17"/>
        <v>0.13453151428046706</v>
      </c>
      <c r="Y21" s="37" t="s">
        <v>30</v>
      </c>
      <c r="Z21" s="13">
        <f>MAX(C3:C504)</f>
        <v>4.3449</v>
      </c>
      <c r="AB21" s="40" t="s">
        <v>30</v>
      </c>
      <c r="AC21" s="16">
        <f>MAX(H3:H504)</f>
        <v>11.455</v>
      </c>
      <c r="AE21" s="39" t="s">
        <v>30</v>
      </c>
      <c r="AF21" s="19">
        <f>MAX(M3:M504)</f>
        <v>12.6479</v>
      </c>
    </row>
    <row r="22" spans="1:32" x14ac:dyDescent="0.3">
      <c r="A22">
        <f t="shared" si="4"/>
        <v>20</v>
      </c>
      <c r="B22" s="7">
        <v>44225</v>
      </c>
      <c r="C22" s="8">
        <v>2.331</v>
      </c>
      <c r="D22" s="11">
        <f>TRUNC(1000/((1+C22/100)^(NETWORKDAYS($B22,$C$2-1,Feriados!$A$1:$A$936)/252)),6)</f>
        <v>990.535481</v>
      </c>
      <c r="E22" s="12">
        <f t="shared" si="5"/>
        <v>1.0365872227646733E-4</v>
      </c>
      <c r="F22" s="12">
        <f t="shared" si="6"/>
        <v>1.0007621816673875</v>
      </c>
      <c r="G22" s="13">
        <f t="shared" si="18"/>
        <v>7.6218166738750703E-2</v>
      </c>
      <c r="H22" s="8">
        <v>4.3329000000000004</v>
      </c>
      <c r="I22" s="14">
        <f>TRUNC(1000/((1+H22/100)^(NETWORKDAYS($B22,$H$2-1,Feriados!$A$1:$A$936)/252)),6)</f>
        <v>941.83817199999999</v>
      </c>
      <c r="J22" s="15">
        <f t="shared" si="8"/>
        <v>1.3011454378319964E-3</v>
      </c>
      <c r="K22" s="15">
        <f t="shared" si="9"/>
        <v>0.99488833926945486</v>
      </c>
      <c r="L22" s="16">
        <f t="shared" si="19"/>
        <v>-0.51116607305451423</v>
      </c>
      <c r="M22" s="8">
        <v>5.6111000000000004</v>
      </c>
      <c r="N22" s="17">
        <f>TRUNC(1000/((1+M22/100)^(NETWORKDAYS($B22,$M$2-1,Feriados!$A$1:$A$936)/252)),6)</f>
        <v>876.77882499999998</v>
      </c>
      <c r="O22" s="18">
        <f t="shared" si="11"/>
        <v>2.7068478051690548E-3</v>
      </c>
      <c r="P22" s="18">
        <f t="shared" si="12"/>
        <v>0.98853612808205504</v>
      </c>
      <c r="Q22" s="19">
        <f t="shared" si="20"/>
        <v>-1.1463871917944957</v>
      </c>
      <c r="R22" s="9">
        <v>1.9</v>
      </c>
      <c r="S22" s="20">
        <f t="shared" si="14"/>
        <v>1.0014201079177589</v>
      </c>
      <c r="T22" s="20">
        <f t="shared" si="15"/>
        <v>7.4692290285005569E-5</v>
      </c>
      <c r="U22" s="20">
        <f t="shared" si="16"/>
        <v>1.0014201079177589</v>
      </c>
      <c r="V22" s="21">
        <f t="shared" si="17"/>
        <v>0.14201079177589282</v>
      </c>
      <c r="Y22" s="46" t="s">
        <v>1</v>
      </c>
      <c r="Z22" s="45">
        <f>INDEX($B$2:$V$504,MATCH(Z21,C2:C504,0),MATCH("Data",$B$2:$V$2,0))</f>
        <v>44377</v>
      </c>
      <c r="AB22" s="47" t="s">
        <v>1</v>
      </c>
      <c r="AC22" s="48">
        <f>INDEX($B$2:$V$504,MATCH(AC21,H2:H504,0),MATCH("Data",$B$2:$V$2,0))</f>
        <v>44522</v>
      </c>
      <c r="AE22" s="50" t="s">
        <v>1</v>
      </c>
      <c r="AF22" s="49">
        <f>INDEX($B$2:$V$504,MATCH(AF21,M2:M504,0),MATCH("Data",$B$2:$V$2,0))</f>
        <v>44497</v>
      </c>
    </row>
    <row r="23" spans="1:32" x14ac:dyDescent="0.3">
      <c r="A23">
        <f t="shared" si="4"/>
        <v>21</v>
      </c>
      <c r="B23" s="7">
        <v>44228</v>
      </c>
      <c r="C23" s="8">
        <v>2.3483999999999998</v>
      </c>
      <c r="D23" s="11">
        <f>TRUNC(1000/((1+C23/100)^(NETWORKDAYS($B23,$C$2-1,Feriados!$A$1:$A$936)/252)),6)</f>
        <v>990.55721900000003</v>
      </c>
      <c r="E23" s="12">
        <f t="shared" si="5"/>
        <v>2.1945705547254946E-5</v>
      </c>
      <c r="F23" s="12">
        <f t="shared" si="6"/>
        <v>1.0007841440995493</v>
      </c>
      <c r="G23" s="13">
        <f t="shared" si="18"/>
        <v>7.8414409954929987E-2</v>
      </c>
      <c r="H23" s="8">
        <v>4.3971999999999998</v>
      </c>
      <c r="I23" s="14">
        <f>TRUNC(1000/((1+H23/100)^(NETWORKDAYS($B23,$H$2-1,Feriados!$A$1:$A$936)/252)),6)</f>
        <v>941.179485</v>
      </c>
      <c r="J23" s="15">
        <f t="shared" si="8"/>
        <v>-6.9936324475072809E-4</v>
      </c>
      <c r="K23" s="15">
        <f t="shared" si="9"/>
        <v>0.99419255093233871</v>
      </c>
      <c r="L23" s="16">
        <f t="shared" si="19"/>
        <v>-0.58074490676612855</v>
      </c>
      <c r="M23" s="8">
        <v>5.6538000000000004</v>
      </c>
      <c r="N23" s="17">
        <f>TRUNC(1000/((1+M23/100)^(NETWORKDAYS($B23,$M$2-1,Feriados!$A$1:$A$936)/252)),6)</f>
        <v>876.11672099999998</v>
      </c>
      <c r="O23" s="18">
        <f t="shared" si="11"/>
        <v>-7.5515509855061946E-4</v>
      </c>
      <c r="P23" s="18">
        <f t="shared" si="12"/>
        <v>0.98778962998483244</v>
      </c>
      <c r="Q23" s="19">
        <f t="shared" si="20"/>
        <v>-1.221037001516756</v>
      </c>
      <c r="R23" s="9">
        <v>1.9</v>
      </c>
      <c r="S23" s="20">
        <f t="shared" si="14"/>
        <v>1.0014949062791567</v>
      </c>
      <c r="T23" s="20">
        <f t="shared" si="15"/>
        <v>7.4692290285005569E-5</v>
      </c>
      <c r="U23" s="20">
        <f t="shared" si="16"/>
        <v>1.0014949062791567</v>
      </c>
      <c r="V23" s="21">
        <f t="shared" si="17"/>
        <v>0.14949062791567158</v>
      </c>
      <c r="Y23" s="37" t="s">
        <v>31</v>
      </c>
      <c r="Z23" s="13">
        <f>MIN(C3:C504)</f>
        <v>2.1267</v>
      </c>
      <c r="AB23" s="40" t="s">
        <v>31</v>
      </c>
      <c r="AC23" s="16">
        <f>MIN(H3:H504)</f>
        <v>3.7509999999999999</v>
      </c>
      <c r="AE23" s="39" t="s">
        <v>31</v>
      </c>
      <c r="AF23" s="19">
        <f>MIN(M3:M504)</f>
        <v>4.9480000000000004</v>
      </c>
    </row>
    <row r="24" spans="1:32" x14ac:dyDescent="0.3">
      <c r="A24">
        <f t="shared" si="4"/>
        <v>22</v>
      </c>
      <c r="B24" s="7">
        <v>44229</v>
      </c>
      <c r="C24" s="8">
        <v>2.3571</v>
      </c>
      <c r="D24" s="11">
        <f>TRUNC(1000/((1+C24/100)^(NETWORKDAYS($B24,$C$2-1,Feriados!$A$1:$A$936)/252)),6)</f>
        <v>990.61438399999997</v>
      </c>
      <c r="E24" s="12">
        <f t="shared" si="5"/>
        <v>5.7709942347106136E-5</v>
      </c>
      <c r="F24" s="12">
        <f t="shared" si="6"/>
        <v>1.0008418992948072</v>
      </c>
      <c r="G24" s="13">
        <f t="shared" si="18"/>
        <v>8.4189929480715797E-2</v>
      </c>
      <c r="H24" s="8">
        <v>4.3403999999999998</v>
      </c>
      <c r="I24" s="14">
        <f>TRUNC(1000/((1+H24/100)^(NETWORKDAYS($B24,$H$2-1,Feriados!$A$1:$A$936)/252)),6)</f>
        <v>942.06015300000001</v>
      </c>
      <c r="J24" s="15">
        <f t="shared" si="8"/>
        <v>9.3570675310683527E-4</v>
      </c>
      <c r="K24" s="15">
        <f t="shared" si="9"/>
        <v>0.99512282361613458</v>
      </c>
      <c r="L24" s="16">
        <f t="shared" si="19"/>
        <v>-0.48771763838654225</v>
      </c>
      <c r="M24" s="8">
        <v>5.5686999999999998</v>
      </c>
      <c r="N24" s="17">
        <f>TRUNC(1000/((1+M24/100)^(NETWORKDAYS($B24,$M$2-1,Feriados!$A$1:$A$936)/252)),6)</f>
        <v>878.00482899999997</v>
      </c>
      <c r="O24" s="18">
        <f t="shared" si="11"/>
        <v>2.1550872786046948E-3</v>
      </c>
      <c r="P24" s="18">
        <f t="shared" si="12"/>
        <v>0.98991840285035038</v>
      </c>
      <c r="Q24" s="19">
        <f t="shared" si="20"/>
        <v>-1.0081597149649624</v>
      </c>
      <c r="R24" s="9">
        <v>1.9</v>
      </c>
      <c r="S24" s="20">
        <f t="shared" si="14"/>
        <v>1.0015697102274155</v>
      </c>
      <c r="T24" s="20">
        <f t="shared" si="15"/>
        <v>7.4692290285005569E-5</v>
      </c>
      <c r="U24" s="20">
        <f t="shared" si="16"/>
        <v>1.0015697102274155</v>
      </c>
      <c r="V24" s="21">
        <f t="shared" si="17"/>
        <v>0.15697102274154773</v>
      </c>
      <c r="Y24" s="46" t="s">
        <v>1</v>
      </c>
      <c r="Z24" s="45">
        <f>INDEX(B2:V504,MATCH(Z23,C2:C504,0),MATCH("Data",B2:V2,0))</f>
        <v>44200</v>
      </c>
      <c r="AB24" s="47" t="s">
        <v>1</v>
      </c>
      <c r="AC24" s="48">
        <f>INDEX($B$2:$V$504,MATCH(AC23,H2:H504,0),MATCH("Data",$B$2:$V$2,0))</f>
        <v>44200</v>
      </c>
      <c r="AE24" s="50" t="s">
        <v>1</v>
      </c>
      <c r="AF24" s="49">
        <f>INDEX($B$2:$V$504,MATCH(AF23,M2:M504,0),MATCH("Data",$B$2:$V$2,0))</f>
        <v>44200</v>
      </c>
    </row>
    <row r="25" spans="1:32" x14ac:dyDescent="0.3">
      <c r="A25">
        <f t="shared" si="4"/>
        <v>23</v>
      </c>
      <c r="B25" s="7">
        <v>44230</v>
      </c>
      <c r="C25" s="8">
        <v>2.3570000000000002</v>
      </c>
      <c r="D25" s="11">
        <f>TRUNC(1000/((1+C25/100)^(NETWORKDAYS($B25,$C$2-1,Feriados!$A$1:$A$936)/252)),6)</f>
        <v>990.70635900000002</v>
      </c>
      <c r="E25" s="12">
        <f t="shared" si="5"/>
        <v>9.2846420853165412E-5</v>
      </c>
      <c r="F25" s="12">
        <f t="shared" si="6"/>
        <v>1.0009348238829965</v>
      </c>
      <c r="G25" s="13">
        <f t="shared" si="18"/>
        <v>9.3482388299648278E-2</v>
      </c>
      <c r="H25" s="8">
        <v>4.3475999999999999</v>
      </c>
      <c r="I25" s="14">
        <f>TRUNC(1000/((1+H25/100)^(NETWORKDAYS($B25,$H$2-1,Feriados!$A$1:$A$936)/252)),6)</f>
        <v>942.12793299999998</v>
      </c>
      <c r="J25" s="15">
        <f t="shared" si="8"/>
        <v>7.1948696465096162E-5</v>
      </c>
      <c r="K25" s="15">
        <f t="shared" si="9"/>
        <v>0.99519442140611647</v>
      </c>
      <c r="L25" s="16">
        <f t="shared" si="19"/>
        <v>-0.48055785938835305</v>
      </c>
      <c r="M25" s="8">
        <v>5.5396999999999998</v>
      </c>
      <c r="N25" s="17">
        <f>TRUNC(1000/((1+M25/100)^(NETWORKDAYS($B25,$M$2-1,Feriados!$A$1:$A$936)/252)),6)</f>
        <v>878.77214600000002</v>
      </c>
      <c r="O25" s="18">
        <f t="shared" si="11"/>
        <v>8.7393255100209899E-4</v>
      </c>
      <c r="P25" s="18">
        <f t="shared" si="12"/>
        <v>0.9907835247654373</v>
      </c>
      <c r="Q25" s="19">
        <f t="shared" si="20"/>
        <v>-0.92164752345627043</v>
      </c>
      <c r="R25" s="9">
        <v>1.9</v>
      </c>
      <c r="S25" s="20">
        <f t="shared" si="14"/>
        <v>1.0016445197629524</v>
      </c>
      <c r="T25" s="20">
        <f t="shared" si="15"/>
        <v>7.4692290285005569E-5</v>
      </c>
      <c r="U25" s="20">
        <f t="shared" si="16"/>
        <v>1.0016445197629524</v>
      </c>
      <c r="V25" s="21">
        <f t="shared" si="17"/>
        <v>0.16445197629524344</v>
      </c>
      <c r="Y25" s="43" t="s">
        <v>28</v>
      </c>
      <c r="Z25" s="13">
        <f>+Z21-Z23</f>
        <v>2.2181999999999999</v>
      </c>
      <c r="AB25" s="42" t="s">
        <v>28</v>
      </c>
      <c r="AC25" s="16">
        <f>+AC21-AC23</f>
        <v>7.7040000000000006</v>
      </c>
      <c r="AE25" s="44" t="s">
        <v>28</v>
      </c>
      <c r="AF25" s="19">
        <f>+AF21-AF23</f>
        <v>7.6998999999999995</v>
      </c>
    </row>
    <row r="26" spans="1:32" x14ac:dyDescent="0.3">
      <c r="A26">
        <f t="shared" si="4"/>
        <v>24</v>
      </c>
      <c r="B26" s="7">
        <v>44231</v>
      </c>
      <c r="C26" s="8">
        <v>2.3652000000000002</v>
      </c>
      <c r="D26" s="11">
        <f>TRUNC(1000/((1+C26/100)^(NETWORKDAYS($B26,$C$2-1,Feriados!$A$1:$A$936)/252)),6)</f>
        <v>990.76645399999995</v>
      </c>
      <c r="E26" s="12">
        <f t="shared" si="5"/>
        <v>6.0658740558272584E-5</v>
      </c>
      <c r="F26" s="12">
        <f t="shared" si="6"/>
        <v>1.0009955393287941</v>
      </c>
      <c r="G26" s="13">
        <f t="shared" si="18"/>
        <v>9.955393287941483E-2</v>
      </c>
      <c r="H26" s="8">
        <v>4.3944000000000001</v>
      </c>
      <c r="I26" s="14">
        <f>TRUNC(1000/((1+H26/100)^(NETWORKDAYS($B26,$H$2-1,Feriados!$A$1:$A$936)/252)),6)</f>
        <v>941.697048</v>
      </c>
      <c r="J26" s="15">
        <f t="shared" si="8"/>
        <v>-4.5735296121396374E-4</v>
      </c>
      <c r="K26" s="15">
        <f t="shared" si="9"/>
        <v>0.9947392662905028</v>
      </c>
      <c r="L26" s="16">
        <f t="shared" si="19"/>
        <v>-0.52607337094972006</v>
      </c>
      <c r="M26" s="8">
        <v>5.6515000000000004</v>
      </c>
      <c r="N26" s="17">
        <f>TRUNC(1000/((1+M26/100)^(NETWORKDAYS($B26,$M$2-1,Feriados!$A$1:$A$936)/252)),6)</f>
        <v>876.73620000000005</v>
      </c>
      <c r="O26" s="18">
        <f t="shared" si="11"/>
        <v>-2.3168076153382566E-3</v>
      </c>
      <c r="P26" s="18">
        <f t="shared" si="12"/>
        <v>0.98848806995010907</v>
      </c>
      <c r="Q26" s="19">
        <f t="shared" si="20"/>
        <v>-1.1511930049890928</v>
      </c>
      <c r="R26" s="9">
        <v>1.9</v>
      </c>
      <c r="S26" s="20">
        <f t="shared" si="14"/>
        <v>1.001719334886185</v>
      </c>
      <c r="T26" s="20">
        <f t="shared" si="15"/>
        <v>7.4692290285005569E-5</v>
      </c>
      <c r="U26" s="20">
        <f t="shared" si="16"/>
        <v>1.001719334886185</v>
      </c>
      <c r="V26" s="21">
        <f t="shared" si="17"/>
        <v>0.17193348861850311</v>
      </c>
      <c r="Y26" s="37" t="s">
        <v>27</v>
      </c>
      <c r="Z26" s="13">
        <f>AVERAGE(C3:C504)</f>
        <v>3.2066750000000011</v>
      </c>
      <c r="AB26" s="40" t="s">
        <v>27</v>
      </c>
      <c r="AC26" s="16">
        <f>AVERAGE(H3:H504)</f>
        <v>7.3230382470119499</v>
      </c>
      <c r="AE26" s="39" t="s">
        <v>27</v>
      </c>
      <c r="AF26" s="19">
        <f>AVERAGE(M3:M504)</f>
        <v>8.4878828685259027</v>
      </c>
    </row>
    <row r="27" spans="1:32" x14ac:dyDescent="0.3">
      <c r="A27">
        <f t="shared" si="4"/>
        <v>25</v>
      </c>
      <c r="B27" s="7">
        <v>44232</v>
      </c>
      <c r="C27" s="8">
        <v>2.3885000000000001</v>
      </c>
      <c r="D27" s="11">
        <f>TRUNC(1000/((1+C27/100)^(NETWORKDAYS($B27,$C$2-1,Feriados!$A$1:$A$936)/252)),6)</f>
        <v>990.76977699999998</v>
      </c>
      <c r="E27" s="12">
        <f t="shared" si="5"/>
        <v>3.3539690273975964E-6</v>
      </c>
      <c r="F27" s="12">
        <f t="shared" si="6"/>
        <v>1.0009988966368297</v>
      </c>
      <c r="G27" s="13">
        <f t="shared" si="18"/>
        <v>9.9889663682972696E-2</v>
      </c>
      <c r="H27" s="8">
        <v>4.4847000000000001</v>
      </c>
      <c r="I27" s="14">
        <f>TRUNC(1000/((1+H27/100)^(NETWORKDAYS($B27,$H$2-1,Feriados!$A$1:$A$936)/252)),6)</f>
        <v>940.72418700000003</v>
      </c>
      <c r="J27" s="15">
        <f t="shared" si="8"/>
        <v>-1.0330933945966736E-3</v>
      </c>
      <c r="K27" s="15">
        <f t="shared" si="9"/>
        <v>0.9937116077251521</v>
      </c>
      <c r="L27" s="16">
        <f t="shared" si="19"/>
        <v>-0.62883922748478982</v>
      </c>
      <c r="M27" s="8">
        <v>5.7519</v>
      </c>
      <c r="N27" s="17">
        <f>TRUNC(1000/((1+M27/100)^(NETWORKDAYS($B27,$M$2-1,Feriados!$A$1:$A$936)/252)),6)</f>
        <v>874.93993399999999</v>
      </c>
      <c r="O27" s="18">
        <f t="shared" si="11"/>
        <v>-2.0488101209920062E-3</v>
      </c>
      <c r="P27" s="18">
        <f t="shared" si="12"/>
        <v>0.98646284558791542</v>
      </c>
      <c r="Q27" s="19">
        <f t="shared" si="20"/>
        <v>-1.3537154412084584</v>
      </c>
      <c r="R27" s="9">
        <v>1.9</v>
      </c>
      <c r="S27" s="20">
        <f t="shared" si="14"/>
        <v>1.0017941555975305</v>
      </c>
      <c r="T27" s="20">
        <f t="shared" si="15"/>
        <v>7.4692290285005569E-5</v>
      </c>
      <c r="U27" s="20">
        <f t="shared" si="16"/>
        <v>1.0017941555975305</v>
      </c>
      <c r="V27" s="21">
        <f t="shared" si="17"/>
        <v>0.1794155597530489</v>
      </c>
    </row>
    <row r="28" spans="1:32" x14ac:dyDescent="0.3">
      <c r="A28">
        <f t="shared" si="4"/>
        <v>26</v>
      </c>
      <c r="B28" s="7">
        <v>44235</v>
      </c>
      <c r="C28" s="8">
        <v>2.4123000000000001</v>
      </c>
      <c r="D28" s="11">
        <f>TRUNC(1000/((1+C28/100)^(NETWORKDAYS($B28,$C$2-1,Feriados!$A$1:$A$936)/252)),6)</f>
        <v>990.77302899999995</v>
      </c>
      <c r="E28" s="12">
        <f t="shared" si="5"/>
        <v>3.2822963269563132E-6</v>
      </c>
      <c r="F28" s="12">
        <f t="shared" si="6"/>
        <v>1.0010021822118313</v>
      </c>
      <c r="G28" s="13">
        <f t="shared" si="18"/>
        <v>0.10021822118313484</v>
      </c>
      <c r="H28" s="8">
        <v>4.4699</v>
      </c>
      <c r="I28" s="14">
        <f>TRUNC(1000/((1+H28/100)^(NETWORKDAYS($B28,$H$2-1,Feriados!$A$1:$A$936)/252)),6)</f>
        <v>941.07310600000005</v>
      </c>
      <c r="J28" s="15">
        <f t="shared" si="8"/>
        <v>3.7090467622902246E-4</v>
      </c>
      <c r="K28" s="15">
        <f t="shared" si="9"/>
        <v>0.99408018000728038</v>
      </c>
      <c r="L28" s="16">
        <f t="shared" si="19"/>
        <v>-0.59198199927196216</v>
      </c>
      <c r="M28" s="8">
        <v>5.7225000000000001</v>
      </c>
      <c r="N28" s="17">
        <f>TRUNC(1000/((1+M28/100)^(NETWORKDAYS($B28,$M$2-1,Feriados!$A$1:$A$936)/252)),6)</f>
        <v>875.71464100000003</v>
      </c>
      <c r="O28" s="18">
        <f t="shared" si="11"/>
        <v>8.8544021125924743E-4</v>
      </c>
      <c r="P28" s="18">
        <f t="shared" si="12"/>
        <v>0.98733629945831214</v>
      </c>
      <c r="Q28" s="19">
        <f t="shared" si="20"/>
        <v>-1.2663700541687861</v>
      </c>
      <c r="R28" s="9">
        <v>1.9</v>
      </c>
      <c r="S28" s="20">
        <f t="shared" si="14"/>
        <v>1.0018689818974063</v>
      </c>
      <c r="T28" s="20">
        <f t="shared" si="15"/>
        <v>7.4692290285005569E-5</v>
      </c>
      <c r="U28" s="20">
        <f t="shared" si="16"/>
        <v>1.0018689818974063</v>
      </c>
      <c r="V28" s="21">
        <f t="shared" si="17"/>
        <v>0.18689818974062522</v>
      </c>
    </row>
    <row r="29" spans="1:32" x14ac:dyDescent="0.3">
      <c r="A29">
        <f t="shared" si="4"/>
        <v>27</v>
      </c>
      <c r="B29" s="7">
        <v>44236</v>
      </c>
      <c r="C29" s="8">
        <v>2.4066999999999998</v>
      </c>
      <c r="D29" s="11">
        <f>TRUNC(1000/((1+C29/100)^(NETWORKDAYS($B29,$C$2-1,Feriados!$A$1:$A$936)/252)),6)</f>
        <v>990.88760600000001</v>
      </c>
      <c r="E29" s="12">
        <f t="shared" si="5"/>
        <v>1.1564404424269092E-4</v>
      </c>
      <c r="F29" s="12">
        <f t="shared" si="6"/>
        <v>1.0011179421524781</v>
      </c>
      <c r="G29" s="13">
        <f t="shared" si="18"/>
        <v>0.11179421524780686</v>
      </c>
      <c r="H29" s="8">
        <v>4.47</v>
      </c>
      <c r="I29" s="14">
        <f>TRUNC(1000/((1+H29/100)^(NETWORKDAYS($B29,$H$2-1,Feriados!$A$1:$A$936)/252)),6)</f>
        <v>941.23517400000003</v>
      </c>
      <c r="J29" s="15">
        <f t="shared" si="8"/>
        <v>1.7221616361862147E-4</v>
      </c>
      <c r="K29" s="15">
        <f t="shared" si="9"/>
        <v>0.99425137668221053</v>
      </c>
      <c r="L29" s="16">
        <f t="shared" si="19"/>
        <v>-0.57486233177894697</v>
      </c>
      <c r="M29" s="8">
        <v>5.7950999999999997</v>
      </c>
      <c r="N29" s="17">
        <f>TRUNC(1000/((1+M29/100)^(NETWORKDAYS($B29,$M$2-1,Feriados!$A$1:$A$936)/252)),6)</f>
        <v>874.47758499999998</v>
      </c>
      <c r="O29" s="18">
        <f t="shared" si="11"/>
        <v>-1.412624549233743E-3</v>
      </c>
      <c r="P29" s="18">
        <f t="shared" si="12"/>
        <v>0.98594156396334776</v>
      </c>
      <c r="Q29" s="19">
        <f t="shared" si="20"/>
        <v>-1.4058436036652244</v>
      </c>
      <c r="R29" s="9">
        <v>1.9</v>
      </c>
      <c r="S29" s="20">
        <f t="shared" si="14"/>
        <v>1.0019438137862298</v>
      </c>
      <c r="T29" s="20">
        <f t="shared" si="15"/>
        <v>7.4692290285005569E-5</v>
      </c>
      <c r="U29" s="20">
        <f t="shared" si="16"/>
        <v>1.0019438137862298</v>
      </c>
      <c r="V29" s="21">
        <f t="shared" si="17"/>
        <v>0.19438137862297644</v>
      </c>
    </row>
    <row r="30" spans="1:32" x14ac:dyDescent="0.3">
      <c r="A30">
        <f t="shared" si="4"/>
        <v>28</v>
      </c>
      <c r="B30" s="7">
        <v>44237</v>
      </c>
      <c r="C30" s="8">
        <v>2.3948999999999998</v>
      </c>
      <c r="D30" s="11">
        <f>TRUNC(1000/((1+C30/100)^(NETWORKDAYS($B30,$C$2-1,Feriados!$A$1:$A$936)/252)),6)</f>
        <v>991.02462700000001</v>
      </c>
      <c r="E30" s="12">
        <f t="shared" si="5"/>
        <v>1.3828107160729353E-4</v>
      </c>
      <c r="F30" s="12">
        <f t="shared" si="6"/>
        <v>1.0012563778143242</v>
      </c>
      <c r="G30" s="13">
        <f t="shared" si="18"/>
        <v>0.12563778143241944</v>
      </c>
      <c r="H30" s="8">
        <v>4.3818999999999999</v>
      </c>
      <c r="I30" s="14">
        <f>TRUNC(1000/((1+H30/100)^(NETWORKDAYS($B30,$H$2-1,Feriados!$A$1:$A$936)/252)),6)</f>
        <v>942.49594100000002</v>
      </c>
      <c r="J30" s="15">
        <f t="shared" si="8"/>
        <v>1.3394813908642611E-3</v>
      </c>
      <c r="K30" s="15">
        <f t="shared" si="9"/>
        <v>0.99558315789911755</v>
      </c>
      <c r="L30" s="16">
        <f t="shared" si="19"/>
        <v>-0.44168421008824454</v>
      </c>
      <c r="M30" s="8">
        <v>5.6879999999999997</v>
      </c>
      <c r="N30" s="17">
        <f>TRUNC(1000/((1+M30/100)^(NETWORKDAYS($B30,$M$2-1,Feriados!$A$1:$A$936)/252)),6)</f>
        <v>876.78142600000001</v>
      </c>
      <c r="O30" s="18">
        <f t="shared" si="11"/>
        <v>2.6345340801388062E-3</v>
      </c>
      <c r="P30" s="18">
        <f t="shared" si="12"/>
        <v>0.98853906061463459</v>
      </c>
      <c r="Q30" s="19">
        <f t="shared" si="20"/>
        <v>-1.146093938536541</v>
      </c>
      <c r="R30" s="9">
        <v>1.9</v>
      </c>
      <c r="S30" s="20">
        <f t="shared" si="14"/>
        <v>1.0020186512644182</v>
      </c>
      <c r="T30" s="20">
        <f t="shared" si="15"/>
        <v>7.4692290285005569E-5</v>
      </c>
      <c r="U30" s="20">
        <f t="shared" si="16"/>
        <v>1.0020186512644182</v>
      </c>
      <c r="V30" s="21">
        <f t="shared" si="17"/>
        <v>0.20186512644182475</v>
      </c>
    </row>
    <row r="31" spans="1:32" x14ac:dyDescent="0.3">
      <c r="A31">
        <f t="shared" si="4"/>
        <v>29</v>
      </c>
      <c r="B31" s="7">
        <v>44238</v>
      </c>
      <c r="C31" s="8">
        <v>2.3712</v>
      </c>
      <c r="D31" s="11">
        <f>TRUNC(1000/((1+C31/100)^(NETWORKDAYS($B31,$C$2-1,Feriados!$A$1:$A$936)/252)),6)</f>
        <v>991.20419900000002</v>
      </c>
      <c r="E31" s="12">
        <f t="shared" si="5"/>
        <v>1.8119832253171708E-4</v>
      </c>
      <c r="F31" s="12">
        <f t="shared" si="6"/>
        <v>1.0014378037904084</v>
      </c>
      <c r="G31" s="13">
        <f t="shared" si="18"/>
        <v>0.14378037904083651</v>
      </c>
      <c r="H31" s="8">
        <v>4.3600000000000003</v>
      </c>
      <c r="I31" s="14">
        <f>TRUNC(1000/((1+H31/100)^(NETWORKDAYS($B31,$H$2-1,Feriados!$A$1:$A$936)/252)),6)</f>
        <v>942.92875300000003</v>
      </c>
      <c r="J31" s="15">
        <f t="shared" si="8"/>
        <v>4.5921895381395572E-4</v>
      </c>
      <c r="K31" s="15">
        <f t="shared" si="9"/>
        <v>0.99604034855532275</v>
      </c>
      <c r="L31" s="16">
        <f t="shared" si="19"/>
        <v>-0.39596514446772479</v>
      </c>
      <c r="M31" s="8">
        <v>5.7034000000000002</v>
      </c>
      <c r="N31" s="17">
        <f>TRUNC(1000/((1+M31/100)^(NETWORKDAYS($B31,$M$2-1,Feriados!$A$1:$A$936)/252)),6)</f>
        <v>876.67076299999997</v>
      </c>
      <c r="O31" s="18">
        <f t="shared" si="11"/>
        <v>-1.2621503685916746E-4</v>
      </c>
      <c r="P31" s="18">
        <f t="shared" si="12"/>
        <v>0.98841429212066234</v>
      </c>
      <c r="Q31" s="19">
        <f t="shared" si="20"/>
        <v>-1.1585707879337659</v>
      </c>
      <c r="R31" s="9">
        <v>1.9</v>
      </c>
      <c r="S31" s="20">
        <f t="shared" si="14"/>
        <v>1.0020934943323896</v>
      </c>
      <c r="T31" s="20">
        <f t="shared" si="15"/>
        <v>7.4692290285005569E-5</v>
      </c>
      <c r="U31" s="20">
        <f t="shared" si="16"/>
        <v>1.0020934943323896</v>
      </c>
      <c r="V31" s="21">
        <f t="shared" si="17"/>
        <v>0.20934943323895894</v>
      </c>
    </row>
    <row r="32" spans="1:32" x14ac:dyDescent="0.3">
      <c r="A32">
        <f t="shared" si="4"/>
        <v>30</v>
      </c>
      <c r="B32" s="7">
        <v>44239</v>
      </c>
      <c r="C32" s="8">
        <v>2.3959000000000001</v>
      </c>
      <c r="D32" s="11">
        <f>TRUNC(1000/((1+C32/100)^(NETWORKDAYS($B32,$C$2-1,Feriados!$A$1:$A$936)/252)),6)</f>
        <v>991.207179</v>
      </c>
      <c r="E32" s="12">
        <f t="shared" si="5"/>
        <v>3.0064440839083773E-6</v>
      </c>
      <c r="F32" s="12">
        <f t="shared" si="6"/>
        <v>1.0014408145571689</v>
      </c>
      <c r="G32" s="13">
        <f t="shared" si="18"/>
        <v>0.14408145571689346</v>
      </c>
      <c r="H32" s="8">
        <v>4.4000000000000004</v>
      </c>
      <c r="I32" s="14">
        <f>TRUNC(1000/((1+H32/100)^(NETWORKDAYS($B32,$H$2-1,Feriados!$A$1:$A$936)/252)),6)</f>
        <v>942.59236599999997</v>
      </c>
      <c r="J32" s="15">
        <f t="shared" si="8"/>
        <v>-3.5674699592080916E-4</v>
      </c>
      <c r="K32" s="15">
        <f t="shared" si="9"/>
        <v>0.99568501415315969</v>
      </c>
      <c r="L32" s="16">
        <f t="shared" si="19"/>
        <v>-0.43149858468403135</v>
      </c>
      <c r="M32" s="8">
        <v>5.7953999999999999</v>
      </c>
      <c r="N32" s="17">
        <f>TRUNC(1000/((1+M32/100)^(NETWORKDAYS($B32,$M$2-1,Feriados!$A$1:$A$936)/252)),6)</f>
        <v>875.05836599999998</v>
      </c>
      <c r="O32" s="18">
        <f t="shared" si="11"/>
        <v>-1.8392275276550851E-3</v>
      </c>
      <c r="P32" s="18">
        <f t="shared" si="12"/>
        <v>0.98659637334586625</v>
      </c>
      <c r="Q32" s="19">
        <f t="shared" si="20"/>
        <v>-1.3403626654133749</v>
      </c>
      <c r="R32" s="9">
        <v>1.9</v>
      </c>
      <c r="S32" s="20">
        <f t="shared" si="14"/>
        <v>1.002168342990561</v>
      </c>
      <c r="T32" s="20">
        <f t="shared" si="15"/>
        <v>7.4692290285005569E-5</v>
      </c>
      <c r="U32" s="20">
        <f t="shared" si="16"/>
        <v>1.002168342990561</v>
      </c>
      <c r="V32" s="21">
        <f t="shared" si="17"/>
        <v>0.21683429905610119</v>
      </c>
    </row>
    <row r="33" spans="1:22" x14ac:dyDescent="0.3">
      <c r="A33">
        <f t="shared" si="4"/>
        <v>31</v>
      </c>
      <c r="B33" s="7">
        <v>44244</v>
      </c>
      <c r="C33" s="8">
        <v>2.4</v>
      </c>
      <c r="D33" s="11">
        <f>TRUNC(1000/((1+C33/100)^(NETWORKDAYS($B33,$C$2-1,Feriados!$A$1:$A$936)/252)),6)</f>
        <v>991.285664</v>
      </c>
      <c r="E33" s="12">
        <f t="shared" si="5"/>
        <v>7.9181226349867018E-5</v>
      </c>
      <c r="F33" s="12">
        <f t="shared" si="6"/>
        <v>1.0015201098689823</v>
      </c>
      <c r="G33" s="13">
        <f t="shared" si="18"/>
        <v>0.15201098689823223</v>
      </c>
      <c r="H33" s="8">
        <v>4.4950000000000001</v>
      </c>
      <c r="I33" s="14">
        <f>TRUNC(1000/((1+H33/100)^(NETWORKDAYS($B33,$H$2-1,Feriados!$A$1:$A$936)/252)),6)</f>
        <v>941.580242</v>
      </c>
      <c r="J33" s="15">
        <f t="shared" si="8"/>
        <v>-1.0737663877917747E-3</v>
      </c>
      <c r="K33" s="15">
        <f t="shared" si="9"/>
        <v>0.99461588105213405</v>
      </c>
      <c r="L33" s="16">
        <f t="shared" si="19"/>
        <v>-0.53841189478659457</v>
      </c>
      <c r="M33" s="8">
        <v>5.9149000000000003</v>
      </c>
      <c r="N33" s="17">
        <f>TRUNC(1000/((1+M33/100)^(NETWORKDAYS($B33,$M$2-1,Feriados!$A$1:$A$936)/252)),6)</f>
        <v>872.920255</v>
      </c>
      <c r="O33" s="18">
        <f t="shared" si="11"/>
        <v>-2.4433924445217414E-3</v>
      </c>
      <c r="P33" s="18">
        <f t="shared" si="12"/>
        <v>0.98418573122144037</v>
      </c>
      <c r="Q33" s="19">
        <f t="shared" si="20"/>
        <v>-1.5814268778559626</v>
      </c>
      <c r="R33" s="9">
        <v>1.9</v>
      </c>
      <c r="S33" s="20">
        <f t="shared" si="14"/>
        <v>1.0022431972393502</v>
      </c>
      <c r="T33" s="20">
        <f t="shared" si="15"/>
        <v>7.4692290285005569E-5</v>
      </c>
      <c r="U33" s="20">
        <f t="shared" si="16"/>
        <v>1.0022431972393502</v>
      </c>
      <c r="V33" s="21">
        <f t="shared" si="17"/>
        <v>0.22431972393501809</v>
      </c>
    </row>
    <row r="34" spans="1:22" x14ac:dyDescent="0.3">
      <c r="A34">
        <f t="shared" si="4"/>
        <v>32</v>
      </c>
      <c r="B34" s="7">
        <v>44245</v>
      </c>
      <c r="C34" s="8">
        <v>2.4034</v>
      </c>
      <c r="D34" s="11">
        <f>TRUNC(1000/((1+C34/100)^(NETWORKDAYS($B34,$C$2-1,Feriados!$A$1:$A$936)/252)),6)</f>
        <v>991.36694399999999</v>
      </c>
      <c r="E34" s="12">
        <f t="shared" si="5"/>
        <v>8.199452786605832E-5</v>
      </c>
      <c r="F34" s="12">
        <f t="shared" si="6"/>
        <v>1.0016022290375395</v>
      </c>
      <c r="G34" s="13">
        <f t="shared" si="18"/>
        <v>0.16022290375394821</v>
      </c>
      <c r="H34" s="8">
        <v>4.4960000000000004</v>
      </c>
      <c r="I34" s="14">
        <f>TRUNC(1000/((1+H34/100)^(NETWORKDAYS($B34,$H$2-1,Feriados!$A$1:$A$936)/252)),6)</f>
        <v>941.73224100000004</v>
      </c>
      <c r="J34" s="15">
        <f t="shared" si="8"/>
        <v>1.6142968301591232E-4</v>
      </c>
      <c r="K34" s="15">
        <f t="shared" si="9"/>
        <v>0.99477644157853484</v>
      </c>
      <c r="L34" s="16">
        <f t="shared" si="19"/>
        <v>-0.52235584214651576</v>
      </c>
      <c r="M34" s="8">
        <v>5.9077999999999999</v>
      </c>
      <c r="N34" s="17">
        <f>TRUNC(1000/((1+M34/100)^(NETWORKDAYS($B34,$M$2-1,Feriados!$A$1:$A$936)/252)),6)</f>
        <v>873.25754800000004</v>
      </c>
      <c r="O34" s="18">
        <f t="shared" si="11"/>
        <v>3.8639612045665572E-4</v>
      </c>
      <c r="P34" s="18">
        <f t="shared" si="12"/>
        <v>0.98456601676979316</v>
      </c>
      <c r="Q34" s="19">
        <f t="shared" si="20"/>
        <v>-1.5433983230206838</v>
      </c>
      <c r="R34" s="9">
        <v>1.9</v>
      </c>
      <c r="S34" s="20">
        <f t="shared" si="14"/>
        <v>1.0023180570791745</v>
      </c>
      <c r="T34" s="20">
        <f t="shared" si="15"/>
        <v>7.4692290285005569E-5</v>
      </c>
      <c r="U34" s="20">
        <f t="shared" si="16"/>
        <v>1.0023180570791745</v>
      </c>
      <c r="V34" s="21">
        <f t="shared" si="17"/>
        <v>0.23180570791745403</v>
      </c>
    </row>
    <row r="35" spans="1:22" x14ac:dyDescent="0.3">
      <c r="A35">
        <f t="shared" si="4"/>
        <v>33</v>
      </c>
      <c r="B35" s="7">
        <v>44246</v>
      </c>
      <c r="C35" s="8">
        <v>2.4472</v>
      </c>
      <c r="D35" s="11">
        <f>TRUNC(1000/((1+C35/100)^(NETWORKDAYS($B35,$C$2-1,Feriados!$A$1:$A$936)/252)),6)</f>
        <v>991.30728899999997</v>
      </c>
      <c r="E35" s="12">
        <f t="shared" si="5"/>
        <v>-6.0174489739717174E-5</v>
      </c>
      <c r="F35" s="12">
        <f t="shared" si="6"/>
        <v>1.0015419581344849</v>
      </c>
      <c r="G35" s="13">
        <f t="shared" si="18"/>
        <v>0.15419581344848776</v>
      </c>
      <c r="H35" s="8">
        <v>4.5358000000000001</v>
      </c>
      <c r="I35" s="14">
        <f>TRUNC(1000/((1+H35/100)^(NETWORKDAYS($B35,$H$2-1,Feriados!$A$1:$A$936)/252)),6)</f>
        <v>941.40853200000004</v>
      </c>
      <c r="J35" s="15">
        <f t="shared" si="8"/>
        <v>-3.4373783322561025E-4</v>
      </c>
      <c r="K35" s="15">
        <f t="shared" si="9"/>
        <v>0.99443449927996275</v>
      </c>
      <c r="L35" s="16">
        <f t="shared" si="19"/>
        <v>-0.5565500720037253</v>
      </c>
      <c r="M35" s="8">
        <v>6.0067000000000004</v>
      </c>
      <c r="N35" s="17">
        <f>TRUNC(1000/((1+M35/100)^(NETWORKDAYS($B35,$M$2-1,Feriados!$A$1:$A$936)/252)),6)</f>
        <v>871.53685499999995</v>
      </c>
      <c r="O35" s="18">
        <f t="shared" si="11"/>
        <v>-1.9704301485179432E-3</v>
      </c>
      <c r="P35" s="18">
        <f t="shared" si="12"/>
        <v>0.98262599820714369</v>
      </c>
      <c r="Q35" s="19">
        <f t="shared" si="20"/>
        <v>-1.7374001792856308</v>
      </c>
      <c r="R35" s="9">
        <v>1.9</v>
      </c>
      <c r="S35" s="20">
        <f t="shared" si="14"/>
        <v>1.0023929225104518</v>
      </c>
      <c r="T35" s="20">
        <f t="shared" si="15"/>
        <v>7.4692290285005569E-5</v>
      </c>
      <c r="U35" s="20">
        <f t="shared" si="16"/>
        <v>1.0023929225104518</v>
      </c>
      <c r="V35" s="21">
        <f t="shared" si="17"/>
        <v>0.2392922510451756</v>
      </c>
    </row>
    <row r="36" spans="1:22" x14ac:dyDescent="0.3">
      <c r="A36">
        <f t="shared" si="4"/>
        <v>34</v>
      </c>
      <c r="B36" s="7">
        <v>44249</v>
      </c>
      <c r="C36" s="8">
        <v>2.5173000000000001</v>
      </c>
      <c r="D36" s="11">
        <f>TRUNC(1000/((1+C36/100)^(NETWORKDAYS($B36,$C$2-1,Feriados!$A$1:$A$936)/252)),6)</f>
        <v>991.16023800000005</v>
      </c>
      <c r="E36" s="12">
        <f t="shared" si="5"/>
        <v>-1.4834048093026464E-4</v>
      </c>
      <c r="F36" s="12">
        <f t="shared" si="6"/>
        <v>1.0013933889187434</v>
      </c>
      <c r="G36" s="13">
        <f t="shared" si="18"/>
        <v>0.13933889187434101</v>
      </c>
      <c r="H36" s="8">
        <v>4.67</v>
      </c>
      <c r="I36" s="14">
        <f>TRUNC(1000/((1+H36/100)^(NETWORKDAYS($B36,$H$2-1,Feriados!$A$1:$A$936)/252)),6)</f>
        <v>939.93627300000003</v>
      </c>
      <c r="J36" s="15">
        <f t="shared" si="8"/>
        <v>-1.563889586673084E-3</v>
      </c>
      <c r="K36" s="15">
        <f t="shared" si="9"/>
        <v>0.99287931352191039</v>
      </c>
      <c r="L36" s="16">
        <f t="shared" si="19"/>
        <v>-0.71206864780896106</v>
      </c>
      <c r="M36" s="8">
        <v>6.2016</v>
      </c>
      <c r="N36" s="17">
        <f>TRUNC(1000/((1+M36/100)^(NETWORKDAYS($B36,$M$2-1,Feriados!$A$1:$A$936)/252)),6)</f>
        <v>867.97867199999996</v>
      </c>
      <c r="O36" s="18">
        <f t="shared" si="11"/>
        <v>-4.0826535098162919E-3</v>
      </c>
      <c r="P36" s="18">
        <f t="shared" si="12"/>
        <v>0.97861427672672652</v>
      </c>
      <c r="Q36" s="19">
        <f t="shared" si="20"/>
        <v>-2.1385723273273483</v>
      </c>
      <c r="R36" s="9">
        <v>1.9</v>
      </c>
      <c r="S36" s="20">
        <f t="shared" si="14"/>
        <v>1.0024677935335995</v>
      </c>
      <c r="T36" s="20">
        <f t="shared" si="15"/>
        <v>7.4692290285005569E-5</v>
      </c>
      <c r="U36" s="20">
        <f t="shared" si="16"/>
        <v>1.0024677935335995</v>
      </c>
      <c r="V36" s="21">
        <f t="shared" si="17"/>
        <v>0.24677935335994938</v>
      </c>
    </row>
    <row r="37" spans="1:22" x14ac:dyDescent="0.3">
      <c r="A37">
        <f t="shared" si="4"/>
        <v>35</v>
      </c>
      <c r="B37" s="7">
        <v>44250</v>
      </c>
      <c r="C37" s="8">
        <v>2.4958</v>
      </c>
      <c r="D37" s="11">
        <f>TRUNC(1000/((1+C37/100)^(NETWORKDAYS($B37,$C$2-1,Feriados!$A$1:$A$936)/252)),6)</f>
        <v>991.331458</v>
      </c>
      <c r="E37" s="12">
        <f t="shared" si="5"/>
        <v>1.7274704274394814E-4</v>
      </c>
      <c r="F37" s="12">
        <f t="shared" si="6"/>
        <v>1.0015663766653025</v>
      </c>
      <c r="G37" s="13">
        <f t="shared" si="18"/>
        <v>0.15663766653024602</v>
      </c>
      <c r="H37" s="8">
        <v>4.5856000000000003</v>
      </c>
      <c r="I37" s="14">
        <f>TRUNC(1000/((1+H37/100)^(NETWORKDAYS($B37,$H$2-1,Feriados!$A$1:$A$936)/252)),6)</f>
        <v>941.13327700000002</v>
      </c>
      <c r="J37" s="15">
        <f t="shared" si="8"/>
        <v>1.2734948468149376E-3</v>
      </c>
      <c r="K37" s="15">
        <f t="shared" si="9"/>
        <v>0.99414374021118967</v>
      </c>
      <c r="L37" s="16">
        <f t="shared" si="19"/>
        <v>-0.58562597888103252</v>
      </c>
      <c r="M37" s="8">
        <v>6.0716999999999999</v>
      </c>
      <c r="N37" s="17">
        <f>TRUNC(1000/((1+M37/100)^(NETWORKDAYS($B37,$M$2-1,Feriados!$A$1:$A$936)/252)),6)</f>
        <v>870.68572300000005</v>
      </c>
      <c r="O37" s="18">
        <f t="shared" si="11"/>
        <v>3.1187989835770313E-3</v>
      </c>
      <c r="P37" s="18">
        <f t="shared" si="12"/>
        <v>0.98166637793829581</v>
      </c>
      <c r="Q37" s="19">
        <f t="shared" si="20"/>
        <v>-1.8333622061704191</v>
      </c>
      <c r="R37" s="9">
        <v>1.9</v>
      </c>
      <c r="S37" s="20">
        <f t="shared" si="14"/>
        <v>1.0025426701490354</v>
      </c>
      <c r="T37" s="20">
        <f t="shared" si="15"/>
        <v>7.4692290285005569E-5</v>
      </c>
      <c r="U37" s="20">
        <f t="shared" si="16"/>
        <v>1.0025426701490354</v>
      </c>
      <c r="V37" s="21">
        <f t="shared" si="17"/>
        <v>0.25426701490354198</v>
      </c>
    </row>
    <row r="38" spans="1:22" x14ac:dyDescent="0.3">
      <c r="A38">
        <f t="shared" si="4"/>
        <v>36</v>
      </c>
      <c r="B38" s="7">
        <v>44251</v>
      </c>
      <c r="C38" s="8">
        <v>2.5369000000000002</v>
      </c>
      <c r="D38" s="11">
        <f>TRUNC(1000/((1+C38/100)^(NETWORKDAYS($B38,$C$2-1,Feriados!$A$1:$A$936)/252)),6)</f>
        <v>991.28964800000006</v>
      </c>
      <c r="E38" s="12">
        <f t="shared" si="5"/>
        <v>-4.2175600968308302E-5</v>
      </c>
      <c r="F38" s="12">
        <f t="shared" si="6"/>
        <v>1.001524135001457</v>
      </c>
      <c r="G38" s="13">
        <f t="shared" si="18"/>
        <v>0.15241350014569832</v>
      </c>
      <c r="H38" s="8">
        <v>4.6588000000000003</v>
      </c>
      <c r="I38" s="14">
        <f>TRUNC(1000/((1+H38/100)^(NETWORKDAYS($B38,$H$2-1,Feriados!$A$1:$A$936)/252)),6)</f>
        <v>940.41258200000004</v>
      </c>
      <c r="J38" s="15">
        <f t="shared" si="8"/>
        <v>-7.6577358129048534E-4</v>
      </c>
      <c r="K38" s="15">
        <f t="shared" si="9"/>
        <v>0.99338245119893065</v>
      </c>
      <c r="L38" s="16">
        <f t="shared" si="19"/>
        <v>-0.66175488010693506</v>
      </c>
      <c r="M38" s="8">
        <v>6.2336999999999998</v>
      </c>
      <c r="N38" s="17">
        <f>TRUNC(1000/((1+M38/100)^(NETWORKDAYS($B38,$M$2-1,Feriados!$A$1:$A$936)/252)),6)</f>
        <v>867.77799900000002</v>
      </c>
      <c r="O38" s="18">
        <f t="shared" si="11"/>
        <v>-3.3395792800888779E-3</v>
      </c>
      <c r="P38" s="18">
        <f t="shared" si="12"/>
        <v>0.97838802524257318</v>
      </c>
      <c r="Q38" s="19">
        <f t="shared" si="20"/>
        <v>-2.1611974757426822</v>
      </c>
      <c r="R38" s="9">
        <v>1.9</v>
      </c>
      <c r="S38" s="20">
        <f t="shared" si="14"/>
        <v>1.0026175523571772</v>
      </c>
      <c r="T38" s="20">
        <f t="shared" si="15"/>
        <v>7.4692290285005569E-5</v>
      </c>
      <c r="U38" s="20">
        <f t="shared" si="16"/>
        <v>1.0026175523571772</v>
      </c>
      <c r="V38" s="21">
        <f t="shared" si="17"/>
        <v>0.26175523571771997</v>
      </c>
    </row>
    <row r="39" spans="1:22" x14ac:dyDescent="0.3">
      <c r="A39">
        <f t="shared" si="4"/>
        <v>37</v>
      </c>
      <c r="B39" s="7">
        <v>44252</v>
      </c>
      <c r="C39" s="8">
        <v>2.5983000000000001</v>
      </c>
      <c r="D39" s="11">
        <f>TRUNC(1000/((1+C39/100)^(NETWORKDAYS($B39,$C$2-1,Feriados!$A$1:$A$936)/252)),6)</f>
        <v>991.18333299999995</v>
      </c>
      <c r="E39" s="12">
        <f t="shared" si="5"/>
        <v>-1.0724917809301626E-4</v>
      </c>
      <c r="F39" s="12">
        <f t="shared" si="6"/>
        <v>1.0014167223611377</v>
      </c>
      <c r="G39" s="13">
        <f t="shared" si="18"/>
        <v>0.14167223611376567</v>
      </c>
      <c r="H39" s="8">
        <v>4.8404999999999996</v>
      </c>
      <c r="I39" s="14">
        <f>TRUNC(1000/((1+H39/100)^(NETWORKDAYS($B39,$H$2-1,Feriados!$A$1:$A$936)/252)),6)</f>
        <v>938.39026699999999</v>
      </c>
      <c r="J39" s="15">
        <f t="shared" si="8"/>
        <v>-2.1504550648387966E-3</v>
      </c>
      <c r="K39" s="15">
        <f t="shared" si="9"/>
        <v>0.99124622687542796</v>
      </c>
      <c r="L39" s="16">
        <f t="shared" si="19"/>
        <v>-0.87537731245720396</v>
      </c>
      <c r="M39" s="8">
        <v>6.3733000000000004</v>
      </c>
      <c r="N39" s="17">
        <f>TRUNC(1000/((1+M39/100)^(NETWORKDAYS($B39,$M$2-1,Feriados!$A$1:$A$936)/252)),6)</f>
        <v>865.32164399999999</v>
      </c>
      <c r="O39" s="18">
        <f t="shared" si="11"/>
        <v>-2.8306260389531213E-3</v>
      </c>
      <c r="P39" s="18">
        <f t="shared" si="12"/>
        <v>0.97561857462212165</v>
      </c>
      <c r="Q39" s="19">
        <f t="shared" si="20"/>
        <v>-2.4381425377878352</v>
      </c>
      <c r="R39" s="9">
        <v>1.9</v>
      </c>
      <c r="S39" s="20">
        <f t="shared" si="14"/>
        <v>1.0026924401584427</v>
      </c>
      <c r="T39" s="20">
        <f t="shared" si="15"/>
        <v>7.4692290285005569E-5</v>
      </c>
      <c r="U39" s="20">
        <f t="shared" si="16"/>
        <v>1.0026924401584427</v>
      </c>
      <c r="V39" s="21">
        <f t="shared" si="17"/>
        <v>0.26924401584427216</v>
      </c>
    </row>
    <row r="40" spans="1:22" x14ac:dyDescent="0.3">
      <c r="A40">
        <f t="shared" si="4"/>
        <v>38</v>
      </c>
      <c r="B40" s="7">
        <v>44253</v>
      </c>
      <c r="C40" s="8">
        <v>2.6781000000000001</v>
      </c>
      <c r="D40" s="11">
        <f>TRUNC(1000/((1+C40/100)^(NETWORKDAYS($B40,$C$2-1,Feriados!$A$1:$A$936)/252)),6)</f>
        <v>991.02124500000002</v>
      </c>
      <c r="E40" s="12">
        <f t="shared" si="5"/>
        <v>-1.6352978768252591E-4</v>
      </c>
      <c r="F40" s="12">
        <f t="shared" si="6"/>
        <v>1.0012529608971481</v>
      </c>
      <c r="G40" s="13">
        <f t="shared" si="18"/>
        <v>0.12529608971481032</v>
      </c>
      <c r="H40" s="8">
        <v>4.9551999999999996</v>
      </c>
      <c r="I40" s="14">
        <f>TRUNC(1000/((1+H40/100)^(NETWORKDAYS($B40,$H$2-1,Feriados!$A$1:$A$936)/252)),6)</f>
        <v>937.19080899999994</v>
      </c>
      <c r="J40" s="15">
        <f t="shared" si="8"/>
        <v>-1.2782080571175358E-3</v>
      </c>
      <c r="K40" s="15">
        <f t="shared" si="9"/>
        <v>0.9899792079616484</v>
      </c>
      <c r="L40" s="16">
        <f t="shared" si="19"/>
        <v>-1.00207920383516</v>
      </c>
      <c r="M40" s="8">
        <v>6.524</v>
      </c>
      <c r="N40" s="17">
        <f>TRUNC(1000/((1+M40/100)^(NETWORKDAYS($B40,$M$2-1,Feriados!$A$1:$A$936)/252)),6)</f>
        <v>862.67456600000003</v>
      </c>
      <c r="O40" s="18">
        <f t="shared" si="11"/>
        <v>-3.0590682879070297E-3</v>
      </c>
      <c r="P40" s="18">
        <f t="shared" si="12"/>
        <v>0.97263409077940211</v>
      </c>
      <c r="Q40" s="19">
        <f t="shared" si="20"/>
        <v>-2.7365909220597895</v>
      </c>
      <c r="R40" s="9">
        <v>1.9</v>
      </c>
      <c r="S40" s="20">
        <f t="shared" si="14"/>
        <v>1.0027673335532497</v>
      </c>
      <c r="T40" s="20">
        <f t="shared" si="15"/>
        <v>7.4692290285005569E-5</v>
      </c>
      <c r="U40" s="20">
        <f t="shared" si="16"/>
        <v>1.0027673335532497</v>
      </c>
      <c r="V40" s="21">
        <f t="shared" si="17"/>
        <v>0.27673335532496512</v>
      </c>
    </row>
    <row r="41" spans="1:22" x14ac:dyDescent="0.3">
      <c r="A41">
        <f t="shared" si="4"/>
        <v>39</v>
      </c>
      <c r="B41" s="7">
        <v>44256</v>
      </c>
      <c r="C41" s="8">
        <v>2.6829000000000001</v>
      </c>
      <c r="D41" s="11">
        <f>TRUNC(1000/((1+C41/100)^(NETWORKDAYS($B41,$C$2-1,Feriados!$A$1:$A$936)/252)),6)</f>
        <v>991.109557</v>
      </c>
      <c r="E41" s="12">
        <f t="shared" si="5"/>
        <v>8.9112115855716212E-5</v>
      </c>
      <c r="F41" s="12">
        <f t="shared" si="6"/>
        <v>1.0013421846670005</v>
      </c>
      <c r="G41" s="13">
        <f t="shared" si="18"/>
        <v>0.13421846670005344</v>
      </c>
      <c r="H41" s="8">
        <v>5.0206</v>
      </c>
      <c r="I41" s="14">
        <f>TRUNC(1000/((1+H41/100)^(NETWORKDAYS($B41,$H$2-1,Feriados!$A$1:$A$936)/252)),6)</f>
        <v>936.59014500000001</v>
      </c>
      <c r="J41" s="15">
        <f t="shared" si="8"/>
        <v>-6.4091964435808446E-4</v>
      </c>
      <c r="K41" s="15">
        <f t="shared" si="9"/>
        <v>0.98934471083975972</v>
      </c>
      <c r="L41" s="16">
        <f t="shared" si="19"/>
        <v>-1.0655289160240278</v>
      </c>
      <c r="M41" s="8">
        <v>6.6551999999999998</v>
      </c>
      <c r="N41" s="17">
        <f>TRUNC(1000/((1+M41/100)^(NETWORKDAYS($B41,$M$2-1,Feriados!$A$1:$A$936)/252)),6)</f>
        <v>860.41621499999997</v>
      </c>
      <c r="O41" s="18">
        <f t="shared" si="11"/>
        <v>-2.6178481306936563E-3</v>
      </c>
      <c r="P41" s="18">
        <f t="shared" si="12"/>
        <v>0.97008788244300637</v>
      </c>
      <c r="Q41" s="19">
        <f t="shared" si="20"/>
        <v>-2.9912117556993634</v>
      </c>
      <c r="R41" s="9">
        <v>1.9</v>
      </c>
      <c r="S41" s="20">
        <f t="shared" si="14"/>
        <v>1.0028422325420157</v>
      </c>
      <c r="T41" s="20">
        <f t="shared" si="15"/>
        <v>7.4692290285005569E-5</v>
      </c>
      <c r="U41" s="20">
        <f t="shared" si="16"/>
        <v>1.0028422325420157</v>
      </c>
      <c r="V41" s="21">
        <f t="shared" si="17"/>
        <v>0.28422325420156547</v>
      </c>
    </row>
    <row r="42" spans="1:22" x14ac:dyDescent="0.3">
      <c r="A42">
        <f t="shared" si="4"/>
        <v>40</v>
      </c>
      <c r="B42" s="7">
        <v>44257</v>
      </c>
      <c r="C42" s="8">
        <v>2.7395999999999998</v>
      </c>
      <c r="D42" s="11">
        <f>TRUNC(1000/((1+C42/100)^(NETWORKDAYS($B42,$C$2-1,Feriados!$A$1:$A$936)/252)),6)</f>
        <v>991.03131199999996</v>
      </c>
      <c r="E42" s="12">
        <f t="shared" si="5"/>
        <v>-7.8946872671514789E-5</v>
      </c>
      <c r="F42" s="12">
        <f t="shared" si="6"/>
        <v>1.0012631318330469</v>
      </c>
      <c r="G42" s="13">
        <f t="shared" si="18"/>
        <v>0.12631318330469377</v>
      </c>
      <c r="H42" s="8">
        <v>5.069</v>
      </c>
      <c r="I42" s="14">
        <f>TRUNC(1000/((1+H42/100)^(NETWORKDAYS($B42,$H$2-1,Feriados!$A$1:$A$936)/252)),6)</f>
        <v>936.19690600000001</v>
      </c>
      <c r="J42" s="15">
        <f t="shared" si="8"/>
        <v>-4.1986241484526232E-4</v>
      </c>
      <c r="K42" s="15">
        <f t="shared" si="9"/>
        <v>0.98892932218035212</v>
      </c>
      <c r="L42" s="16">
        <f t="shared" si="19"/>
        <v>-1.1070677819647878</v>
      </c>
      <c r="M42" s="8">
        <v>6.7512999999999996</v>
      </c>
      <c r="N42" s="17">
        <f>TRUNC(1000/((1+M42/100)^(NETWORKDAYS($B42,$M$2-1,Feriados!$A$1:$A$936)/252)),6)</f>
        <v>858.83260299999995</v>
      </c>
      <c r="O42" s="18">
        <f t="shared" si="11"/>
        <v>-1.8405185448533423E-3</v>
      </c>
      <c r="P42" s="18">
        <f t="shared" si="12"/>
        <v>0.96830241770523251</v>
      </c>
      <c r="Q42" s="19">
        <f t="shared" si="20"/>
        <v>-3.169758229476749</v>
      </c>
      <c r="R42" s="9">
        <v>1.9</v>
      </c>
      <c r="S42" s="20">
        <f t="shared" si="14"/>
        <v>1.0029171371251588</v>
      </c>
      <c r="T42" s="20">
        <f t="shared" si="15"/>
        <v>7.4692290285005569E-5</v>
      </c>
      <c r="U42" s="20">
        <f t="shared" si="16"/>
        <v>1.0029171371251588</v>
      </c>
      <c r="V42" s="21">
        <f t="shared" si="17"/>
        <v>0.29171371251588418</v>
      </c>
    </row>
    <row r="43" spans="1:22" x14ac:dyDescent="0.3">
      <c r="A43">
        <f t="shared" si="4"/>
        <v>41</v>
      </c>
      <c r="B43" s="7">
        <v>44258</v>
      </c>
      <c r="C43" s="8">
        <v>2.8068</v>
      </c>
      <c r="D43" s="11">
        <f>TRUNC(1000/((1+C43/100)^(NETWORKDAYS($B43,$C$2-1,Feriados!$A$1:$A$936)/252)),6)</f>
        <v>990.92417799999998</v>
      </c>
      <c r="E43" s="12">
        <f t="shared" si="5"/>
        <v>-1.0810354698453928E-4</v>
      </c>
      <c r="F43" s="12">
        <f t="shared" si="6"/>
        <v>1.001154891737031</v>
      </c>
      <c r="G43" s="13">
        <f t="shared" si="18"/>
        <v>0.1154891737030983</v>
      </c>
      <c r="H43" s="8">
        <v>5.1736000000000004</v>
      </c>
      <c r="I43" s="14">
        <f>TRUNC(1000/((1+H43/100)^(NETWORKDAYS($B43,$H$2-1,Feriados!$A$1:$A$936)/252)),6)</f>
        <v>935.14282300000002</v>
      </c>
      <c r="J43" s="15">
        <f t="shared" si="8"/>
        <v>-1.1259201918362161E-3</v>
      </c>
      <c r="K43" s="15">
        <f t="shared" si="9"/>
        <v>0.98781586668821031</v>
      </c>
      <c r="L43" s="16">
        <f t="shared" si="19"/>
        <v>-1.2184133311789691</v>
      </c>
      <c r="M43" s="8">
        <v>6.9081999999999999</v>
      </c>
      <c r="N43" s="17">
        <f>TRUNC(1000/((1+M43/100)^(NETWORKDAYS($B43,$M$2-1,Feriados!$A$1:$A$936)/252)),6)</f>
        <v>856.12636499999996</v>
      </c>
      <c r="O43" s="18">
        <f t="shared" si="11"/>
        <v>-3.1510657496546246E-3</v>
      </c>
      <c r="P43" s="18">
        <f t="shared" si="12"/>
        <v>0.96525123312149375</v>
      </c>
      <c r="Q43" s="19">
        <f t="shared" si="20"/>
        <v>-3.4748766878506254</v>
      </c>
      <c r="R43" s="9">
        <v>1.9</v>
      </c>
      <c r="S43" s="20">
        <f t="shared" si="14"/>
        <v>1.0029920473030969</v>
      </c>
      <c r="T43" s="20">
        <f t="shared" si="15"/>
        <v>7.4692290285005569E-5</v>
      </c>
      <c r="U43" s="20">
        <f t="shared" si="16"/>
        <v>1.0029920473030969</v>
      </c>
      <c r="V43" s="21">
        <f t="shared" si="17"/>
        <v>0.29920473030968786</v>
      </c>
    </row>
    <row r="44" spans="1:22" x14ac:dyDescent="0.3">
      <c r="A44">
        <f t="shared" si="4"/>
        <v>42</v>
      </c>
      <c r="B44" s="7">
        <v>44259</v>
      </c>
      <c r="C44" s="8">
        <v>2.73</v>
      </c>
      <c r="D44" s="11">
        <f>TRUNC(1000/((1+C44/100)^(NETWORKDAYS($B44,$C$2-1,Feriados!$A$1:$A$936)/252)),6)</f>
        <v>991.27405499999998</v>
      </c>
      <c r="E44" s="12">
        <f t="shared" si="5"/>
        <v>3.5308150488977397E-4</v>
      </c>
      <c r="F44" s="12">
        <f t="shared" si="6"/>
        <v>1.0015083810128333</v>
      </c>
      <c r="G44" s="13">
        <f t="shared" si="18"/>
        <v>0.15083810128333486</v>
      </c>
      <c r="H44" s="8">
        <v>4.9949000000000003</v>
      </c>
      <c r="I44" s="14">
        <f>TRUNC(1000/((1+H44/100)^(NETWORKDAYS($B44,$H$2-1,Feriados!$A$1:$A$936)/252)),6)</f>
        <v>937.44053599999995</v>
      </c>
      <c r="J44" s="15">
        <f t="shared" si="8"/>
        <v>2.4570717365168804E-3</v>
      </c>
      <c r="K44" s="15">
        <f t="shared" si="9"/>
        <v>0.99024300113513286</v>
      </c>
      <c r="L44" s="16">
        <f t="shared" si="19"/>
        <v>-0.97569988648671391</v>
      </c>
      <c r="M44" s="8">
        <v>6.51</v>
      </c>
      <c r="N44" s="17">
        <f>TRUNC(1000/((1+M44/100)^(NETWORKDAYS($B44,$M$2-1,Feriados!$A$1:$A$936)/252)),6)</f>
        <v>863.80393500000002</v>
      </c>
      <c r="O44" s="18">
        <f t="shared" si="11"/>
        <v>8.967799981256297E-3</v>
      </c>
      <c r="P44" s="18">
        <f t="shared" si="12"/>
        <v>0.9739074131117883</v>
      </c>
      <c r="Q44" s="19">
        <f t="shared" si="20"/>
        <v>-2.60925868882117</v>
      </c>
      <c r="R44" s="9">
        <v>1.9</v>
      </c>
      <c r="S44" s="20">
        <f t="shared" si="14"/>
        <v>1.0030669630762477</v>
      </c>
      <c r="T44" s="20">
        <f t="shared" si="15"/>
        <v>7.4692290285005569E-5</v>
      </c>
      <c r="U44" s="20">
        <f t="shared" si="16"/>
        <v>1.0030669630762477</v>
      </c>
      <c r="V44" s="21">
        <f t="shared" si="17"/>
        <v>0.3066963076247653</v>
      </c>
    </row>
    <row r="45" spans="1:22" x14ac:dyDescent="0.3">
      <c r="A45">
        <f t="shared" si="4"/>
        <v>43</v>
      </c>
      <c r="B45" s="7">
        <v>44260</v>
      </c>
      <c r="C45" s="8">
        <v>2.7332999999999998</v>
      </c>
      <c r="D45" s="11">
        <f>TRUNC(1000/((1+C45/100)^(NETWORKDAYS($B45,$C$2-1,Feriados!$A$1:$A$936)/252)),6)</f>
        <v>991.36977300000001</v>
      </c>
      <c r="E45" s="12">
        <f t="shared" si="5"/>
        <v>9.6560582330651457E-5</v>
      </c>
      <c r="F45" s="12">
        <f t="shared" si="6"/>
        <v>1.0016050872453131</v>
      </c>
      <c r="G45" s="13">
        <f t="shared" si="18"/>
        <v>0.16050872453130527</v>
      </c>
      <c r="H45" s="8">
        <v>4.8951000000000002</v>
      </c>
      <c r="I45" s="14">
        <f>TRUNC(1000/((1+H45/100)^(NETWORKDAYS($B45,$H$2-1,Feriados!$A$1:$A$936)/252)),6)</f>
        <v>938.80087100000003</v>
      </c>
      <c r="J45" s="15">
        <f t="shared" si="8"/>
        <v>1.451116041775391E-3</v>
      </c>
      <c r="K45" s="15">
        <f t="shared" si="9"/>
        <v>0.99167995863933589</v>
      </c>
      <c r="L45" s="16">
        <f t="shared" si="19"/>
        <v>-0.83200413606641099</v>
      </c>
      <c r="M45" s="8">
        <v>6.33</v>
      </c>
      <c r="N45" s="17">
        <f>TRUNC(1000/((1+M45/100)^(NETWORKDAYS($B45,$M$2-1,Feriados!$A$1:$A$936)/252)),6)</f>
        <v>867.41356399999995</v>
      </c>
      <c r="O45" s="18">
        <f t="shared" si="11"/>
        <v>4.1787596163243013E-3</v>
      </c>
      <c r="P45" s="18">
        <f t="shared" si="12"/>
        <v>0.97797713807973874</v>
      </c>
      <c r="Q45" s="19">
        <f t="shared" si="20"/>
        <v>-2.2022861920261261</v>
      </c>
      <c r="R45" s="9">
        <v>1.9</v>
      </c>
      <c r="S45" s="20">
        <f t="shared" si="14"/>
        <v>1.0031418844450291</v>
      </c>
      <c r="T45" s="20">
        <f t="shared" si="15"/>
        <v>7.4692290285005569E-5</v>
      </c>
      <c r="U45" s="20">
        <f t="shared" si="16"/>
        <v>1.0031418844450291</v>
      </c>
      <c r="V45" s="21">
        <f t="shared" si="17"/>
        <v>0.31418844450290528</v>
      </c>
    </row>
    <row r="46" spans="1:22" x14ac:dyDescent="0.3">
      <c r="A46">
        <f t="shared" si="4"/>
        <v>44</v>
      </c>
      <c r="B46" s="7">
        <v>44263</v>
      </c>
      <c r="C46" s="8">
        <v>2.8330000000000002</v>
      </c>
      <c r="D46" s="11">
        <f>TRUNC(1000/((1+C46/100)^(NETWORKDAYS($B46,$C$2-1,Feriados!$A$1:$A$936)/252)),6)</f>
        <v>991.17059800000004</v>
      </c>
      <c r="E46" s="12">
        <f t="shared" si="5"/>
        <v>-2.0090888932111639E-4</v>
      </c>
      <c r="F46" s="12">
        <f t="shared" si="6"/>
        <v>1.0014038558796963</v>
      </c>
      <c r="G46" s="13">
        <f t="shared" si="18"/>
        <v>0.14038558796962697</v>
      </c>
      <c r="H46" s="8">
        <v>5.125</v>
      </c>
      <c r="I46" s="14">
        <f>TRUNC(1000/((1+H46/100)^(NETWORKDAYS($B46,$H$2-1,Feriados!$A$1:$A$936)/252)),6)</f>
        <v>936.27449799999999</v>
      </c>
      <c r="J46" s="15">
        <f t="shared" si="8"/>
        <v>-2.6910637580778163E-3</v>
      </c>
      <c r="K46" s="15">
        <f t="shared" si="9"/>
        <v>0.98901128464302945</v>
      </c>
      <c r="L46" s="16">
        <f t="shared" si="19"/>
        <v>-1.0988715356970546</v>
      </c>
      <c r="M46" s="8">
        <v>6.66</v>
      </c>
      <c r="N46" s="17">
        <f>TRUNC(1000/((1+M46/100)^(NETWORKDAYS($B46,$M$2-1,Feriados!$A$1:$A$936)/252)),6)</f>
        <v>861.42717500000003</v>
      </c>
      <c r="O46" s="18">
        <f t="shared" si="11"/>
        <v>-6.9014242438107942E-3</v>
      </c>
      <c r="P46" s="18">
        <f t="shared" si="12"/>
        <v>0.97122770294910254</v>
      </c>
      <c r="Q46" s="19">
        <f t="shared" si="20"/>
        <v>-2.8772297050897455</v>
      </c>
      <c r="R46" s="9">
        <v>1.9</v>
      </c>
      <c r="S46" s="20">
        <f t="shared" si="14"/>
        <v>1.003216811409859</v>
      </c>
      <c r="T46" s="20">
        <f t="shared" si="15"/>
        <v>7.4692290285005569E-5</v>
      </c>
      <c r="U46" s="20">
        <f t="shared" si="16"/>
        <v>1.003216811409859</v>
      </c>
      <c r="V46" s="21">
        <f t="shared" si="17"/>
        <v>0.32168114098589662</v>
      </c>
    </row>
    <row r="47" spans="1:22" x14ac:dyDescent="0.3">
      <c r="A47">
        <f t="shared" si="4"/>
        <v>45</v>
      </c>
      <c r="B47" s="7">
        <v>44264</v>
      </c>
      <c r="C47" s="8">
        <v>2.8809999999999998</v>
      </c>
      <c r="D47" s="11">
        <f>TRUNC(1000/((1+C47/100)^(NETWORKDAYS($B47,$C$2-1,Feriados!$A$1:$A$936)/252)),6)</f>
        <v>991.13547300000005</v>
      </c>
      <c r="E47" s="12">
        <f t="shared" si="5"/>
        <v>-3.5437895424705879E-5</v>
      </c>
      <c r="F47" s="12">
        <f t="shared" si="6"/>
        <v>1.0013683682345738</v>
      </c>
      <c r="G47" s="13">
        <f t="shared" si="18"/>
        <v>0.1368368234573758</v>
      </c>
      <c r="H47" s="8">
        <v>5.1657999999999999</v>
      </c>
      <c r="I47" s="14">
        <f>TRUNC(1000/((1+H47/100)^(NETWORKDAYS($B47,$H$2-1,Feriados!$A$1:$A$936)/252)),6)</f>
        <v>935.98303799999996</v>
      </c>
      <c r="J47" s="15">
        <f t="shared" si="8"/>
        <v>-3.1129759554771042E-4</v>
      </c>
      <c r="K47" s="15">
        <f t="shared" si="9"/>
        <v>0.98870340780815058</v>
      </c>
      <c r="L47" s="16">
        <f t="shared" si="19"/>
        <v>-1.1296592191849419</v>
      </c>
      <c r="M47" s="8">
        <v>6.7563000000000004</v>
      </c>
      <c r="N47" s="17">
        <f>TRUNC(1000/((1+M47/100)^(NETWORKDAYS($B47,$M$2-1,Feriados!$A$1:$A$936)/252)),6)</f>
        <v>859.85358099999996</v>
      </c>
      <c r="O47" s="18">
        <f t="shared" si="11"/>
        <v>-1.8267289977240697E-3</v>
      </c>
      <c r="P47" s="18">
        <f t="shared" si="12"/>
        <v>0.96945353314073246</v>
      </c>
      <c r="Q47" s="19">
        <f t="shared" si="20"/>
        <v>-3.054646685926754</v>
      </c>
      <c r="R47" s="9">
        <v>1.9</v>
      </c>
      <c r="S47" s="20">
        <f t="shared" si="14"/>
        <v>1.0032917439711555</v>
      </c>
      <c r="T47" s="20">
        <f t="shared" si="15"/>
        <v>7.4692290285005569E-5</v>
      </c>
      <c r="U47" s="20">
        <f t="shared" si="16"/>
        <v>1.0032917439711555</v>
      </c>
      <c r="V47" s="21">
        <f t="shared" si="17"/>
        <v>0.3291743971155503</v>
      </c>
    </row>
    <row r="48" spans="1:22" x14ac:dyDescent="0.3">
      <c r="A48">
        <f t="shared" si="4"/>
        <v>46</v>
      </c>
      <c r="B48" s="7">
        <v>44265</v>
      </c>
      <c r="C48" s="8">
        <v>2.8557999999999999</v>
      </c>
      <c r="D48" s="11">
        <f>TRUNC(1000/((1+C48/100)^(NETWORKDAYS($B48,$C$2-1,Feriados!$A$1:$A$936)/252)),6)</f>
        <v>991.32235300000002</v>
      </c>
      <c r="E48" s="12">
        <f t="shared" si="5"/>
        <v>1.8855141914597695E-4</v>
      </c>
      <c r="F48" s="12">
        <f t="shared" si="6"/>
        <v>1.0015571776614922</v>
      </c>
      <c r="G48" s="13">
        <f t="shared" si="18"/>
        <v>0.1557177661492215</v>
      </c>
      <c r="H48" s="8">
        <v>5.1902999999999997</v>
      </c>
      <c r="I48" s="14">
        <f>TRUNC(1000/((1+H48/100)^(NETWORKDAYS($B48,$H$2-1,Feriados!$A$1:$A$936)/252)),6)</f>
        <v>935.88460999999995</v>
      </c>
      <c r="J48" s="15">
        <f t="shared" si="8"/>
        <v>-1.0516002534655122E-4</v>
      </c>
      <c r="K48" s="15">
        <f t="shared" si="9"/>
        <v>0.98859943573272524</v>
      </c>
      <c r="L48" s="16">
        <f t="shared" si="19"/>
        <v>-1.140056426727476</v>
      </c>
      <c r="M48" s="8">
        <v>6.806</v>
      </c>
      <c r="N48" s="17">
        <f>TRUNC(1000/((1+M48/100)^(NETWORKDAYS($B48,$M$2-1,Feriados!$A$1:$A$936)/252)),6)</f>
        <v>859.15424199999995</v>
      </c>
      <c r="O48" s="18">
        <f t="shared" si="11"/>
        <v>-8.1332335580519555E-4</v>
      </c>
      <c r="P48" s="18">
        <f t="shared" si="12"/>
        <v>0.96866505393986124</v>
      </c>
      <c r="Q48" s="19">
        <f t="shared" si="20"/>
        <v>-3.1334946060138757</v>
      </c>
      <c r="R48" s="9">
        <v>1.9</v>
      </c>
      <c r="S48" s="20">
        <f t="shared" si="14"/>
        <v>1.0033666821293368</v>
      </c>
      <c r="T48" s="20">
        <f t="shared" si="15"/>
        <v>7.4692290285005569E-5</v>
      </c>
      <c r="U48" s="20">
        <f t="shared" si="16"/>
        <v>1.0033666821293368</v>
      </c>
      <c r="V48" s="21">
        <f t="shared" si="17"/>
        <v>0.33666821293367732</v>
      </c>
    </row>
    <row r="49" spans="1:22" x14ac:dyDescent="0.3">
      <c r="A49">
        <f t="shared" si="4"/>
        <v>47</v>
      </c>
      <c r="B49" s="7">
        <v>44266</v>
      </c>
      <c r="C49" s="8">
        <v>2.8553000000000002</v>
      </c>
      <c r="D49" s="11">
        <f>TRUNC(1000/((1+C49/100)^(NETWORKDAYS($B49,$C$2-1,Feriados!$A$1:$A$936)/252)),6)</f>
        <v>991.43460000000005</v>
      </c>
      <c r="E49" s="12">
        <f t="shared" si="5"/>
        <v>1.1322956620563041E-4</v>
      </c>
      <c r="F49" s="12">
        <f t="shared" si="6"/>
        <v>1.0016705835462489</v>
      </c>
      <c r="G49" s="13">
        <f t="shared" si="18"/>
        <v>0.16705835462489382</v>
      </c>
      <c r="H49" s="8">
        <v>5.2618</v>
      </c>
      <c r="I49" s="14">
        <f>TRUNC(1000/((1+H49/100)^(NETWORKDAYS($B49,$H$2-1,Feriados!$A$1:$A$936)/252)),6)</f>
        <v>935.24251900000002</v>
      </c>
      <c r="J49" s="15">
        <f t="shared" si="8"/>
        <v>-6.8607923790942049E-4</v>
      </c>
      <c r="K49" s="15">
        <f t="shared" si="9"/>
        <v>0.98792117818526004</v>
      </c>
      <c r="L49" s="16">
        <f t="shared" si="19"/>
        <v>-1.207882181473996</v>
      </c>
      <c r="M49" s="8">
        <v>6.8169000000000004</v>
      </c>
      <c r="N49" s="17">
        <f>TRUNC(1000/((1+M49/100)^(NETWORKDAYS($B49,$M$2-1,Feriados!$A$1:$A$936)/252)),6)</f>
        <v>859.17693299999996</v>
      </c>
      <c r="O49" s="18">
        <f t="shared" si="11"/>
        <v>2.6410857202119331E-5</v>
      </c>
      <c r="P49" s="18">
        <f t="shared" si="12"/>
        <v>0.96869063721427751</v>
      </c>
      <c r="Q49" s="19">
        <f t="shared" si="20"/>
        <v>-3.1309362785722494</v>
      </c>
      <c r="R49" s="9">
        <v>1.9</v>
      </c>
      <c r="S49" s="20">
        <f t="shared" si="14"/>
        <v>1.0034416258848207</v>
      </c>
      <c r="T49" s="20">
        <f t="shared" si="15"/>
        <v>7.4692290285005569E-5</v>
      </c>
      <c r="U49" s="20">
        <f t="shared" si="16"/>
        <v>1.0034416258848207</v>
      </c>
      <c r="V49" s="21">
        <f t="shared" si="17"/>
        <v>0.34416258848206649</v>
      </c>
    </row>
    <row r="50" spans="1:22" x14ac:dyDescent="0.3">
      <c r="A50">
        <f t="shared" si="4"/>
        <v>48</v>
      </c>
      <c r="B50" s="7">
        <v>44267</v>
      </c>
      <c r="C50" s="8">
        <v>2.9449999999999998</v>
      </c>
      <c r="D50" s="11">
        <f>TRUNC(1000/((1+C50/100)^(NETWORKDAYS($B50,$C$2-1,Feriados!$A$1:$A$936)/252)),6)</f>
        <v>991.28472499999998</v>
      </c>
      <c r="E50" s="12">
        <f t="shared" si="5"/>
        <v>-1.5116983006246976E-4</v>
      </c>
      <c r="F50" s="12">
        <f t="shared" si="6"/>
        <v>1.0015191611743557</v>
      </c>
      <c r="G50" s="13">
        <f t="shared" si="18"/>
        <v>0.15191611743556876</v>
      </c>
      <c r="H50" s="8">
        <v>5.3539000000000003</v>
      </c>
      <c r="I50" s="14">
        <f>TRUNC(1000/((1+H50/100)^(NETWORKDAYS($B50,$H$2-1,Feriados!$A$1:$A$936)/252)),6)</f>
        <v>934.36861899999997</v>
      </c>
      <c r="J50" s="15">
        <f t="shared" si="8"/>
        <v>-9.3441004044003684E-4</v>
      </c>
      <c r="K50" s="15">
        <f t="shared" si="9"/>
        <v>0.98699805471720037</v>
      </c>
      <c r="L50" s="16">
        <f t="shared" si="19"/>
        <v>-1.3001945282799632</v>
      </c>
      <c r="M50" s="8">
        <v>6.9252000000000002</v>
      </c>
      <c r="N50" s="17">
        <f>TRUNC(1000/((1+M50/100)^(NETWORKDAYS($B50,$M$2-1,Feriados!$A$1:$A$936)/252)),6)</f>
        <v>857.40314899999998</v>
      </c>
      <c r="O50" s="18">
        <f t="shared" si="11"/>
        <v>-2.0645153889390366E-3</v>
      </c>
      <c r="P50" s="18">
        <f t="shared" si="12"/>
        <v>0.9666907604866275</v>
      </c>
      <c r="Q50" s="19">
        <f t="shared" si="20"/>
        <v>-3.3309239513372502</v>
      </c>
      <c r="R50" s="9">
        <v>1.9</v>
      </c>
      <c r="S50" s="20">
        <f t="shared" si="14"/>
        <v>1.0035165752380253</v>
      </c>
      <c r="T50" s="20">
        <f t="shared" si="15"/>
        <v>7.4692290285005569E-5</v>
      </c>
      <c r="U50" s="20">
        <f t="shared" si="16"/>
        <v>1.0035165752380253</v>
      </c>
      <c r="V50" s="21">
        <f t="shared" si="17"/>
        <v>0.35165752380252879</v>
      </c>
    </row>
    <row r="51" spans="1:22" x14ac:dyDescent="0.3">
      <c r="A51">
        <f t="shared" si="4"/>
        <v>49</v>
      </c>
      <c r="B51" s="7">
        <v>44270</v>
      </c>
      <c r="C51" s="8">
        <v>2.9977999999999998</v>
      </c>
      <c r="D51" s="11">
        <f>TRUNC(1000/((1+C51/100)^(NETWORKDAYS($B51,$C$2-1,Feriados!$A$1:$A$936)/252)),6)</f>
        <v>991.24762099999998</v>
      </c>
      <c r="E51" s="12">
        <f t="shared" si="5"/>
        <v>-3.7430214613665136E-5</v>
      </c>
      <c r="F51" s="12">
        <f t="shared" si="6"/>
        <v>1.0014816740972132</v>
      </c>
      <c r="G51" s="13">
        <f t="shared" si="18"/>
        <v>0.14816740972132258</v>
      </c>
      <c r="H51" s="8">
        <v>5.4028999999999998</v>
      </c>
      <c r="I51" s="14">
        <f>TRUNC(1000/((1+H51/100)^(NETWORKDAYS($B51,$H$2-1,Feriados!$A$1:$A$936)/252)),6)</f>
        <v>933.99829299999999</v>
      </c>
      <c r="J51" s="15">
        <f t="shared" si="8"/>
        <v>-3.9633822505336092E-4</v>
      </c>
      <c r="K51" s="15">
        <f t="shared" si="9"/>
        <v>0.98660686966006261</v>
      </c>
      <c r="L51" s="16">
        <f t="shared" si="19"/>
        <v>-1.3393130339937387</v>
      </c>
      <c r="M51" s="8">
        <v>6.9766000000000004</v>
      </c>
      <c r="N51" s="17">
        <f>TRUNC(1000/((1+M51/100)^(NETWORKDAYS($B51,$M$2-1,Feriados!$A$1:$A$936)/252)),6)</f>
        <v>856.68614200000002</v>
      </c>
      <c r="O51" s="18">
        <f t="shared" si="11"/>
        <v>-8.3625421814259582E-4</v>
      </c>
      <c r="P51" s="18">
        <f t="shared" si="12"/>
        <v>0.96588236126053106</v>
      </c>
      <c r="Q51" s="19">
        <f t="shared" si="20"/>
        <v>-3.4117638739468936</v>
      </c>
      <c r="R51" s="9">
        <v>1.9</v>
      </c>
      <c r="S51" s="20">
        <f t="shared" si="14"/>
        <v>1.0035915301893688</v>
      </c>
      <c r="T51" s="20">
        <f t="shared" si="15"/>
        <v>7.4692290285005569E-5</v>
      </c>
      <c r="U51" s="20">
        <f t="shared" si="16"/>
        <v>1.0035915301893688</v>
      </c>
      <c r="V51" s="21">
        <f t="shared" si="17"/>
        <v>0.35915301893687523</v>
      </c>
    </row>
    <row r="52" spans="1:22" x14ac:dyDescent="0.3">
      <c r="A52">
        <f t="shared" si="4"/>
        <v>50</v>
      </c>
      <c r="B52" s="7">
        <v>44271</v>
      </c>
      <c r="C52" s="8">
        <v>2.9839000000000002</v>
      </c>
      <c r="D52" s="11">
        <f>TRUNC(1000/((1+C52/100)^(NETWORKDAYS($B52,$C$2-1,Feriados!$A$1:$A$936)/252)),6)</f>
        <v>991.40310499999998</v>
      </c>
      <c r="E52" s="12">
        <f t="shared" si="5"/>
        <v>1.5685687078192956E-4</v>
      </c>
      <c r="F52" s="12">
        <f t="shared" si="6"/>
        <v>1.0016387633787576</v>
      </c>
      <c r="G52" s="13">
        <f t="shared" si="18"/>
        <v>0.16387633787575684</v>
      </c>
      <c r="H52" s="8">
        <v>5.3758999999999997</v>
      </c>
      <c r="I52" s="14">
        <f>TRUNC(1000/((1+H52/100)^(NETWORKDAYS($B52,$H$2-1,Feriados!$A$1:$A$936)/252)),6)</f>
        <v>934.50300700000003</v>
      </c>
      <c r="J52" s="15">
        <f t="shared" si="8"/>
        <v>5.4038000260026031E-4</v>
      </c>
      <c r="K52" s="15">
        <f t="shared" si="9"/>
        <v>0.98714001228285497</v>
      </c>
      <c r="L52" s="16">
        <f t="shared" si="19"/>
        <v>-1.2859987717145027</v>
      </c>
      <c r="M52" s="8">
        <v>6.8930999999999996</v>
      </c>
      <c r="N52" s="17">
        <f>TRUNC(1000/((1+M52/100)^(NETWORKDAYS($B52,$M$2-1,Feriados!$A$1:$A$936)/252)),6)</f>
        <v>858.44888500000002</v>
      </c>
      <c r="O52" s="18">
        <f t="shared" si="11"/>
        <v>2.0576298758432365E-3</v>
      </c>
      <c r="P52" s="18">
        <f t="shared" si="12"/>
        <v>0.9678697896636107</v>
      </c>
      <c r="Q52" s="19">
        <f t="shared" si="20"/>
        <v>-3.2130210336389298</v>
      </c>
      <c r="R52" s="9">
        <v>1.9</v>
      </c>
      <c r="S52" s="20">
        <f t="shared" si="14"/>
        <v>1.0036664907392692</v>
      </c>
      <c r="T52" s="20">
        <f t="shared" si="15"/>
        <v>7.4692290285005569E-5</v>
      </c>
      <c r="U52" s="20">
        <f t="shared" si="16"/>
        <v>1.0036664907392692</v>
      </c>
      <c r="V52" s="21">
        <f t="shared" si="17"/>
        <v>0.36664907392691681</v>
      </c>
    </row>
    <row r="53" spans="1:22" x14ac:dyDescent="0.3">
      <c r="A53">
        <f t="shared" si="4"/>
        <v>51</v>
      </c>
      <c r="B53" s="7">
        <v>44272</v>
      </c>
      <c r="C53" s="8">
        <v>2.9605000000000001</v>
      </c>
      <c r="D53" s="11">
        <f>TRUNC(1000/((1+C53/100)^(NETWORKDAYS($B53,$C$2-1,Feriados!$A$1:$A$936)/252)),6)</f>
        <v>991.58405800000003</v>
      </c>
      <c r="E53" s="12">
        <f t="shared" si="5"/>
        <v>1.8252212353120356E-4</v>
      </c>
      <c r="F53" s="12">
        <f t="shared" si="6"/>
        <v>1.0018215846128606</v>
      </c>
      <c r="G53" s="13">
        <f t="shared" si="18"/>
        <v>0.18215846128606383</v>
      </c>
      <c r="H53" s="8">
        <v>5.3935000000000004</v>
      </c>
      <c r="I53" s="14">
        <f>TRUNC(1000/((1+H53/100)^(NETWORKDAYS($B53,$H$2-1,Feriados!$A$1:$A$936)/252)),6)</f>
        <v>934.49591099999998</v>
      </c>
      <c r="J53" s="15">
        <f t="shared" si="8"/>
        <v>-7.5933410025319503E-6</v>
      </c>
      <c r="K53" s="15">
        <f t="shared" si="9"/>
        <v>0.98713251659212442</v>
      </c>
      <c r="L53" s="16">
        <f t="shared" si="19"/>
        <v>-1.286748340787558</v>
      </c>
      <c r="M53" s="8">
        <v>6.9090999999999996</v>
      </c>
      <c r="N53" s="17">
        <f>TRUNC(1000/((1+M53/100)^(NETWORKDAYS($B53,$M$2-1,Feriados!$A$1:$A$936)/252)),6)</f>
        <v>858.38228500000002</v>
      </c>
      <c r="O53" s="18">
        <f t="shared" si="11"/>
        <v>-7.7581788693215081E-5</v>
      </c>
      <c r="P53" s="18">
        <f t="shared" si="12"/>
        <v>0.96779470059410644</v>
      </c>
      <c r="Q53" s="19">
        <f t="shared" si="20"/>
        <v>-3.2205299405893562</v>
      </c>
      <c r="R53" s="9">
        <v>1.9</v>
      </c>
      <c r="S53" s="20">
        <f t="shared" si="14"/>
        <v>1.0037414568881449</v>
      </c>
      <c r="T53" s="20">
        <f t="shared" si="15"/>
        <v>7.4692290285005569E-5</v>
      </c>
      <c r="U53" s="20">
        <f t="shared" si="16"/>
        <v>1.0037414568881449</v>
      </c>
      <c r="V53" s="21">
        <f t="shared" si="17"/>
        <v>0.37414568881448673</v>
      </c>
    </row>
    <row r="54" spans="1:22" x14ac:dyDescent="0.3">
      <c r="A54">
        <f t="shared" si="4"/>
        <v>52</v>
      </c>
      <c r="B54" s="7">
        <v>44273</v>
      </c>
      <c r="C54" s="8">
        <v>3.2633999999999999</v>
      </c>
      <c r="D54" s="11">
        <f>TRUNC(1000/((1+C54/100)^(NETWORKDAYS($B54,$C$2-1,Feriados!$A$1:$A$936)/252)),6)</f>
        <v>990.86687099999995</v>
      </c>
      <c r="E54" s="12">
        <f t="shared" si="5"/>
        <v>-7.2327403230609821E-4</v>
      </c>
      <c r="F54" s="12">
        <f t="shared" si="6"/>
        <v>1.0010969930757063</v>
      </c>
      <c r="G54" s="13">
        <f t="shared" si="18"/>
        <v>0.10969930757063207</v>
      </c>
      <c r="H54" s="8">
        <v>5.6223000000000001</v>
      </c>
      <c r="I54" s="14">
        <f>TRUNC(1000/((1+H54/100)^(NETWORKDAYS($B54,$H$2-1,Feriados!$A$1:$A$936)/252)),6)</f>
        <v>932.08830599999999</v>
      </c>
      <c r="J54" s="15">
        <f t="shared" si="8"/>
        <v>-2.5763676134480384E-3</v>
      </c>
      <c r="K54" s="15">
        <f t="shared" si="9"/>
        <v>0.98458930034619496</v>
      </c>
      <c r="L54" s="16">
        <f t="shared" si="19"/>
        <v>-1.5410699653805038</v>
      </c>
      <c r="M54" s="8">
        <v>6.9734999999999996</v>
      </c>
      <c r="N54" s="17">
        <f>TRUNC(1000/((1+M54/100)^(NETWORKDAYS($B54,$M$2-1,Feriados!$A$1:$A$936)/252)),6)</f>
        <v>857.43090700000005</v>
      </c>
      <c r="O54" s="18">
        <f t="shared" si="11"/>
        <v>-1.1083383436786276E-3</v>
      </c>
      <c r="P54" s="18">
        <f t="shared" si="12"/>
        <v>0.96672205661862898</v>
      </c>
      <c r="Q54" s="19">
        <f t="shared" si="20"/>
        <v>-3.3277943381371022</v>
      </c>
      <c r="R54" s="9">
        <v>2.65</v>
      </c>
      <c r="S54" s="20">
        <f t="shared" si="14"/>
        <v>1.003816428636414</v>
      </c>
      <c r="T54" s="20">
        <f t="shared" si="15"/>
        <v>7.4692290285005569E-5</v>
      </c>
      <c r="U54" s="20">
        <f t="shared" si="16"/>
        <v>1.003816428636414</v>
      </c>
      <c r="V54" s="21">
        <f t="shared" si="17"/>
        <v>0.38164286364139599</v>
      </c>
    </row>
    <row r="55" spans="1:22" x14ac:dyDescent="0.3">
      <c r="A55">
        <f t="shared" si="4"/>
        <v>53</v>
      </c>
      <c r="B55" s="7">
        <v>44274</v>
      </c>
      <c r="C55" s="8">
        <v>3.2740999999999998</v>
      </c>
      <c r="D55" s="11">
        <f>TRUNC(1000/((1+C55/100)^(NETWORKDAYS($B55,$C$2-1,Feriados!$A$1:$A$936)/252)),6)</f>
        <v>990.96421799999996</v>
      </c>
      <c r="E55" s="12">
        <f t="shared" si="5"/>
        <v>9.8244277661363455E-5</v>
      </c>
      <c r="F55" s="12">
        <f t="shared" si="6"/>
        <v>1.00119534512666</v>
      </c>
      <c r="G55" s="13">
        <f t="shared" si="18"/>
        <v>0.11953451266599746</v>
      </c>
      <c r="H55" s="8">
        <v>5.66</v>
      </c>
      <c r="I55" s="14">
        <f>TRUNC(1000/((1+H55/100)^(NETWORKDAYS($B55,$H$2-1,Feriados!$A$1:$A$936)/252)),6)</f>
        <v>931.86430199999995</v>
      </c>
      <c r="J55" s="15">
        <f t="shared" si="8"/>
        <v>-2.4032486896152783E-4</v>
      </c>
      <c r="K55" s="15">
        <f t="shared" si="9"/>
        <v>0.98435267905160839</v>
      </c>
      <c r="L55" s="16">
        <f t="shared" si="19"/>
        <v>-1.5647320948391608</v>
      </c>
      <c r="M55" s="8">
        <v>7.0534999999999997</v>
      </c>
      <c r="N55" s="17">
        <f>TRUNC(1000/((1+M55/100)^(NETWORKDAYS($B55,$M$2-1,Feriados!$A$1:$A$936)/252)),6)</f>
        <v>856.20112500000005</v>
      </c>
      <c r="O55" s="18">
        <f t="shared" si="11"/>
        <v>-1.4342636706470291E-3</v>
      </c>
      <c r="P55" s="18">
        <f t="shared" si="12"/>
        <v>0.96533552229320774</v>
      </c>
      <c r="Q55" s="19">
        <f t="shared" si="20"/>
        <v>-3.4664477706792263</v>
      </c>
      <c r="R55" s="9">
        <v>2.65</v>
      </c>
      <c r="S55" s="20">
        <f t="shared" si="14"/>
        <v>1.003920619662358</v>
      </c>
      <c r="T55" s="20">
        <f t="shared" si="15"/>
        <v>1.0379490011502845E-4</v>
      </c>
      <c r="U55" s="20">
        <f t="shared" si="16"/>
        <v>1.003920619662358</v>
      </c>
      <c r="V55" s="21">
        <f t="shared" si="17"/>
        <v>0.39206196623580158</v>
      </c>
    </row>
    <row r="56" spans="1:22" x14ac:dyDescent="0.3">
      <c r="A56">
        <f t="shared" si="4"/>
        <v>54</v>
      </c>
      <c r="B56" s="7">
        <v>44277</v>
      </c>
      <c r="C56" s="8">
        <v>3.2738999999999998</v>
      </c>
      <c r="D56" s="11">
        <f>TRUNC(1000/((1+C56/100)^(NETWORKDAYS($B56,$C$2-1,Feriados!$A$1:$A$936)/252)),6)</f>
        <v>991.09144700000002</v>
      </c>
      <c r="E56" s="12">
        <f t="shared" si="5"/>
        <v>1.2838909588164249E-4</v>
      </c>
      <c r="F56" s="12">
        <f t="shared" si="6"/>
        <v>1.0013238876918218</v>
      </c>
      <c r="G56" s="13">
        <f t="shared" si="18"/>
        <v>0.13238876918217901</v>
      </c>
      <c r="H56" s="8">
        <v>5.6866000000000003</v>
      </c>
      <c r="I56" s="14">
        <f>TRUNC(1000/((1+H56/100)^(NETWORKDAYS($B56,$H$2-1,Feriados!$A$1:$A$936)/252)),6)</f>
        <v>931.76817200000005</v>
      </c>
      <c r="J56" s="15">
        <f t="shared" si="8"/>
        <v>-1.0315879661193517E-4</v>
      </c>
      <c r="K56" s="15">
        <f t="shared" si="9"/>
        <v>0.98425113441379575</v>
      </c>
      <c r="L56" s="16">
        <f t="shared" si="19"/>
        <v>-1.5748865586204253</v>
      </c>
      <c r="M56" s="8">
        <v>7.1708999999999996</v>
      </c>
      <c r="N56" s="17">
        <f>TRUNC(1000/((1+M56/100)^(NETWORKDAYS($B56,$M$2-1,Feriados!$A$1:$A$936)/252)),6)</f>
        <v>854.30098799999996</v>
      </c>
      <c r="O56" s="18">
        <f t="shared" si="11"/>
        <v>-2.2192647784714525E-3</v>
      </c>
      <c r="P56" s="18">
        <f t="shared" si="12"/>
        <v>0.96319318716917512</v>
      </c>
      <c r="Q56" s="19">
        <f t="shared" si="20"/>
        <v>-3.6806812830824875</v>
      </c>
      <c r="R56" s="9">
        <v>2.65</v>
      </c>
      <c r="S56" s="20">
        <f t="shared" si="14"/>
        <v>1.0040248215027994</v>
      </c>
      <c r="T56" s="20">
        <f t="shared" si="15"/>
        <v>1.0379490011502845E-4</v>
      </c>
      <c r="U56" s="20">
        <f t="shared" si="16"/>
        <v>1.0040248215027994</v>
      </c>
      <c r="V56" s="21">
        <f t="shared" si="17"/>
        <v>0.40248215027993695</v>
      </c>
    </row>
    <row r="57" spans="1:22" x14ac:dyDescent="0.3">
      <c r="A57">
        <f t="shared" si="4"/>
        <v>55</v>
      </c>
      <c r="B57" s="7">
        <v>44278</v>
      </c>
      <c r="C57" s="8">
        <v>3.3026</v>
      </c>
      <c r="D57" s="11">
        <f>TRUNC(1000/((1+C57/100)^(NETWORKDAYS($B57,$C$2-1,Feriados!$A$1:$A$936)/252)),6)</f>
        <v>991.142741</v>
      </c>
      <c r="E57" s="12">
        <f t="shared" si="5"/>
        <v>5.1755062719260891E-5</v>
      </c>
      <c r="F57" s="12">
        <f t="shared" si="6"/>
        <v>1.0013757112724315</v>
      </c>
      <c r="G57" s="13">
        <f t="shared" si="18"/>
        <v>0.13757112724315235</v>
      </c>
      <c r="H57" s="8">
        <v>5.7808000000000002</v>
      </c>
      <c r="I57" s="14">
        <f>TRUNC(1000/((1+H57/100)^(NETWORKDAYS($B57,$H$2-1,Feriados!$A$1:$A$936)/252)),6)</f>
        <v>930.91563699999995</v>
      </c>
      <c r="J57" s="15">
        <f t="shared" si="8"/>
        <v>-9.1496471506447019E-4</v>
      </c>
      <c r="K57" s="15">
        <f t="shared" si="9"/>
        <v>0.983350579355045</v>
      </c>
      <c r="L57" s="16">
        <f t="shared" si="19"/>
        <v>-1.6649420644955004</v>
      </c>
      <c r="M57" s="8">
        <v>7.3360000000000003</v>
      </c>
      <c r="N57" s="17">
        <f>TRUNC(1000/((1+M57/100)^(NETWORKDAYS($B57,$M$2-1,Feriados!$A$1:$A$936)/252)),6)</f>
        <v>851.55520300000001</v>
      </c>
      <c r="O57" s="18">
        <f t="shared" si="11"/>
        <v>-3.2140721344922074E-3</v>
      </c>
      <c r="P57" s="18">
        <f t="shared" si="12"/>
        <v>0.96009741478616195</v>
      </c>
      <c r="Q57" s="19">
        <f t="shared" si="20"/>
        <v>-3.9902585213838049</v>
      </c>
      <c r="R57" s="9">
        <v>2.65</v>
      </c>
      <c r="S57" s="20">
        <f t="shared" si="14"/>
        <v>1.0041290341588602</v>
      </c>
      <c r="T57" s="20">
        <f t="shared" si="15"/>
        <v>1.0379490011502845E-4</v>
      </c>
      <c r="U57" s="20">
        <f t="shared" si="16"/>
        <v>1.0041290341588602</v>
      </c>
      <c r="V57" s="21">
        <f t="shared" si="17"/>
        <v>0.41290341588602342</v>
      </c>
    </row>
    <row r="58" spans="1:22" x14ac:dyDescent="0.3">
      <c r="A58">
        <f t="shared" si="4"/>
        <v>56</v>
      </c>
      <c r="B58" s="7">
        <v>44279</v>
      </c>
      <c r="C58" s="8">
        <v>3.3397999999999999</v>
      </c>
      <c r="D58" s="11">
        <f>TRUNC(1000/((1+C58/100)^(NETWORKDAYS($B58,$C$2-1,Feriados!$A$1:$A$936)/252)),6)</f>
        <v>991.17424300000005</v>
      </c>
      <c r="E58" s="12">
        <f t="shared" si="5"/>
        <v>3.1783514822691927E-5</v>
      </c>
      <c r="F58" s="12">
        <f t="shared" si="6"/>
        <v>1.0014075385121939</v>
      </c>
      <c r="G58" s="13">
        <f t="shared" si="18"/>
        <v>0.14075385121938844</v>
      </c>
      <c r="H58" s="8">
        <v>5.8968999999999996</v>
      </c>
      <c r="I58" s="14">
        <f>TRUNC(1000/((1+H58/100)^(NETWORKDAYS($B58,$H$2-1,Feriados!$A$1:$A$936)/252)),6)</f>
        <v>929.82715599999995</v>
      </c>
      <c r="J58" s="15">
        <f t="shared" si="8"/>
        <v>-1.1692584770708336E-3</v>
      </c>
      <c r="K58" s="15">
        <f t="shared" si="9"/>
        <v>0.98220078835420155</v>
      </c>
      <c r="L58" s="16">
        <f t="shared" si="19"/>
        <v>-1.7799211645798452</v>
      </c>
      <c r="M58" s="8">
        <v>7.48</v>
      </c>
      <c r="N58" s="17">
        <f>TRUNC(1000/((1+M58/100)^(NETWORKDAYS($B58,$M$2-1,Feriados!$A$1:$A$936)/252)),6)</f>
        <v>849.21079299999997</v>
      </c>
      <c r="O58" s="18">
        <f t="shared" si="11"/>
        <v>-2.7530922149741066E-3</v>
      </c>
      <c r="P58" s="18">
        <f t="shared" si="12"/>
        <v>0.95745417806789745</v>
      </c>
      <c r="Q58" s="19">
        <f t="shared" si="20"/>
        <v>-4.2545821932102541</v>
      </c>
      <c r="R58" s="9">
        <v>2.65</v>
      </c>
      <c r="S58" s="20">
        <f t="shared" si="14"/>
        <v>1.0042332576316633</v>
      </c>
      <c r="T58" s="20">
        <f t="shared" si="15"/>
        <v>1.0379490011502845E-4</v>
      </c>
      <c r="U58" s="20">
        <f t="shared" si="16"/>
        <v>1.0042332576316633</v>
      </c>
      <c r="V58" s="21">
        <f t="shared" si="17"/>
        <v>0.42332576316632675</v>
      </c>
    </row>
    <row r="59" spans="1:22" x14ac:dyDescent="0.3">
      <c r="A59">
        <f t="shared" si="4"/>
        <v>57</v>
      </c>
      <c r="B59" s="7">
        <v>44280</v>
      </c>
      <c r="C59" s="8">
        <v>3.335</v>
      </c>
      <c r="D59" s="11">
        <f>TRUNC(1000/((1+C59/100)^(NETWORKDAYS($B59,$C$2-1,Feriados!$A$1:$A$936)/252)),6)</f>
        <v>991.31570999999997</v>
      </c>
      <c r="E59" s="12">
        <f t="shared" si="5"/>
        <v>1.4272667091486113E-4</v>
      </c>
      <c r="F59" s="12">
        <f t="shared" si="6"/>
        <v>1.0015504660763948</v>
      </c>
      <c r="G59" s="13">
        <f t="shared" si="18"/>
        <v>0.1550466076394752</v>
      </c>
      <c r="H59" s="8">
        <v>5.8150000000000004</v>
      </c>
      <c r="I59" s="14">
        <f>TRUNC(1000/((1+H59/100)^(NETWORKDAYS($B59,$H$2-1,Feriados!$A$1:$A$936)/252)),6)</f>
        <v>930.94991300000004</v>
      </c>
      <c r="J59" s="15">
        <f t="shared" si="8"/>
        <v>1.2074900079601658E-3</v>
      </c>
      <c r="K59" s="15">
        <f t="shared" si="9"/>
        <v>0.98338678599194984</v>
      </c>
      <c r="L59" s="16">
        <f t="shared" si="19"/>
        <v>-1.6613214008050159</v>
      </c>
      <c r="M59" s="8">
        <v>7.4</v>
      </c>
      <c r="N59" s="17">
        <f>TRUNC(1000/((1+M59/100)^(NETWORKDAYS($B59,$M$2-1,Feriados!$A$1:$A$936)/252)),6)</f>
        <v>850.88578500000006</v>
      </c>
      <c r="O59" s="18">
        <f t="shared" si="11"/>
        <v>1.9724101645985925E-3</v>
      </c>
      <c r="P59" s="18">
        <f t="shared" si="12"/>
        <v>0.95934267042085597</v>
      </c>
      <c r="Q59" s="19">
        <f t="shared" si="20"/>
        <v>-4.0657329579144026</v>
      </c>
      <c r="R59" s="9">
        <v>2.65</v>
      </c>
      <c r="S59" s="20">
        <f t="shared" si="14"/>
        <v>1.0043374919223313</v>
      </c>
      <c r="T59" s="20">
        <f t="shared" si="15"/>
        <v>1.0379490011502845E-4</v>
      </c>
      <c r="U59" s="20">
        <f t="shared" si="16"/>
        <v>1.0043374919223313</v>
      </c>
      <c r="V59" s="21">
        <f t="shared" si="17"/>
        <v>0.43374919223313491</v>
      </c>
    </row>
    <row r="60" spans="1:22" x14ac:dyDescent="0.3">
      <c r="A60">
        <f t="shared" si="4"/>
        <v>58</v>
      </c>
      <c r="B60" s="7">
        <v>44281</v>
      </c>
      <c r="C60" s="8">
        <v>3.37</v>
      </c>
      <c r="D60" s="11">
        <f>TRUNC(1000/((1+C60/100)^(NETWORKDAYS($B60,$C$2-1,Feriados!$A$1:$A$936)/252)),6)</f>
        <v>991.35684000000003</v>
      </c>
      <c r="E60" s="12">
        <f t="shared" si="5"/>
        <v>4.1490313918313149E-5</v>
      </c>
      <c r="F60" s="12">
        <f t="shared" si="6"/>
        <v>1.0015920207196374</v>
      </c>
      <c r="G60" s="13">
        <f t="shared" si="18"/>
        <v>0.1592020719637377</v>
      </c>
      <c r="H60" s="8">
        <v>5.8784999999999998</v>
      </c>
      <c r="I60" s="14">
        <f>TRUNC(1000/((1+H60/100)^(NETWORKDAYS($B60,$H$2-1,Feriados!$A$1:$A$936)/252)),6)</f>
        <v>930.45407899999998</v>
      </c>
      <c r="J60" s="15">
        <f t="shared" si="8"/>
        <v>-5.3261082371469648E-4</v>
      </c>
      <c r="K60" s="15">
        <f t="shared" si="9"/>
        <v>0.98286302354583255</v>
      </c>
      <c r="L60" s="16">
        <f t="shared" si="19"/>
        <v>-1.7136976454167452</v>
      </c>
      <c r="M60" s="8">
        <v>7.4249999999999998</v>
      </c>
      <c r="N60" s="17">
        <f>TRUNC(1000/((1+M60/100)^(NETWORKDAYS($B60,$M$2-1,Feriados!$A$1:$A$936)/252)),6)</f>
        <v>850.67969500000004</v>
      </c>
      <c r="O60" s="18">
        <f t="shared" si="11"/>
        <v>-2.4220642021888228E-4</v>
      </c>
      <c r="P60" s="18">
        <f t="shared" si="12"/>
        <v>0.95911031146689008</v>
      </c>
      <c r="Q60" s="19">
        <f t="shared" si="20"/>
        <v>-4.0889688533109929</v>
      </c>
      <c r="R60" s="9">
        <v>2.65</v>
      </c>
      <c r="S60" s="20">
        <f t="shared" si="14"/>
        <v>1.0044417370319871</v>
      </c>
      <c r="T60" s="20">
        <f t="shared" si="15"/>
        <v>1.0379490011502845E-4</v>
      </c>
      <c r="U60" s="20">
        <f t="shared" si="16"/>
        <v>1.0044417370319871</v>
      </c>
      <c r="V60" s="21">
        <f t="shared" si="17"/>
        <v>0.44417370319871363</v>
      </c>
    </row>
    <row r="61" spans="1:22" x14ac:dyDescent="0.3">
      <c r="A61">
        <f t="shared" si="4"/>
        <v>59</v>
      </c>
      <c r="B61" s="7">
        <v>44284</v>
      </c>
      <c r="C61" s="8">
        <v>3.375</v>
      </c>
      <c r="D61" s="11">
        <f>TRUNC(1000/((1+C61/100)^(NETWORKDAYS($B61,$C$2-1,Feriados!$A$1:$A$936)/252)),6)</f>
        <v>991.47486800000001</v>
      </c>
      <c r="E61" s="12">
        <f t="shared" si="5"/>
        <v>1.1905702895043113E-4</v>
      </c>
      <c r="F61" s="12">
        <f t="shared" si="6"/>
        <v>1.0017112672898447</v>
      </c>
      <c r="G61" s="13">
        <f t="shared" si="18"/>
        <v>0.17112672898447201</v>
      </c>
      <c r="H61" s="8">
        <v>5.9550000000000001</v>
      </c>
      <c r="I61" s="14">
        <f>TRUNC(1000/((1+H61/100)^(NETWORKDAYS($B61,$H$2-1,Feriados!$A$1:$A$936)/252)),6)</f>
        <v>929.81982900000003</v>
      </c>
      <c r="J61" s="15">
        <f t="shared" si="8"/>
        <v>-6.8165642379858227E-4</v>
      </c>
      <c r="K61" s="15">
        <f t="shared" si="9"/>
        <v>0.98219304865211843</v>
      </c>
      <c r="L61" s="16">
        <f t="shared" si="19"/>
        <v>-1.7806951347881572</v>
      </c>
      <c r="M61" s="8">
        <v>7.56</v>
      </c>
      <c r="N61" s="17">
        <f>TRUNC(1000/((1+M61/100)^(NETWORKDAYS($B61,$M$2-1,Feriados!$A$1:$A$936)/252)),6)</f>
        <v>848.51615600000002</v>
      </c>
      <c r="O61" s="18">
        <f t="shared" si="11"/>
        <v>-2.5433062675840334E-3</v>
      </c>
      <c r="P61" s="18">
        <f t="shared" si="12"/>
        <v>0.95667100020043183</v>
      </c>
      <c r="Q61" s="19">
        <f t="shared" si="20"/>
        <v>-4.3328999799568173</v>
      </c>
      <c r="R61" s="9">
        <v>2.65</v>
      </c>
      <c r="S61" s="20">
        <f t="shared" si="14"/>
        <v>1.0045459929617537</v>
      </c>
      <c r="T61" s="20">
        <f t="shared" si="15"/>
        <v>1.0379490011502845E-4</v>
      </c>
      <c r="U61" s="20">
        <f t="shared" si="16"/>
        <v>1.0045459929617537</v>
      </c>
      <c r="V61" s="21">
        <f t="shared" si="17"/>
        <v>0.45459929617537309</v>
      </c>
    </row>
    <row r="62" spans="1:22" x14ac:dyDescent="0.3">
      <c r="A62">
        <f t="shared" si="4"/>
        <v>60</v>
      </c>
      <c r="B62" s="7">
        <v>44285</v>
      </c>
      <c r="C62" s="8">
        <v>3.335</v>
      </c>
      <c r="D62" s="11">
        <f>TRUNC(1000/((1+C62/100)^(NETWORKDAYS($B62,$C$2-1,Feriados!$A$1:$A$936)/252)),6)</f>
        <v>991.70294100000001</v>
      </c>
      <c r="E62" s="12">
        <f t="shared" si="5"/>
        <v>2.3003407081811922E-4</v>
      </c>
      <c r="F62" s="12">
        <f t="shared" si="6"/>
        <v>1.0019416950104438</v>
      </c>
      <c r="G62" s="13">
        <f t="shared" si="18"/>
        <v>0.19416950104438335</v>
      </c>
      <c r="H62" s="8">
        <v>5.7839</v>
      </c>
      <c r="I62" s="14">
        <f>TRUNC(1000/((1+H62/100)^(NETWORKDAYS($B62,$H$2-1,Feriados!$A$1:$A$936)/252)),6)</f>
        <v>931.91999199999998</v>
      </c>
      <c r="J62" s="15">
        <f t="shared" si="8"/>
        <v>2.2586773636121826E-3</v>
      </c>
      <c r="K62" s="15">
        <f t="shared" si="9"/>
        <v>0.98441150585780623</v>
      </c>
      <c r="L62" s="16">
        <f t="shared" si="19"/>
        <v>-1.5588494142193765</v>
      </c>
      <c r="M62" s="8">
        <v>7.34</v>
      </c>
      <c r="N62" s="17">
        <f>TRUNC(1000/((1+M62/100)^(NETWORKDAYS($B62,$M$2-1,Feriados!$A$1:$A$936)/252)),6)</f>
        <v>852.68067499999995</v>
      </c>
      <c r="O62" s="18">
        <f t="shared" si="11"/>
        <v>4.9080020109835143E-3</v>
      </c>
      <c r="P62" s="18">
        <f t="shared" si="12"/>
        <v>0.96136634339326521</v>
      </c>
      <c r="Q62" s="19">
        <f t="shared" si="20"/>
        <v>-3.863365660673479</v>
      </c>
      <c r="R62" s="9">
        <v>2.65</v>
      </c>
      <c r="S62" s="20">
        <f t="shared" si="14"/>
        <v>1.0046502597127542</v>
      </c>
      <c r="T62" s="20">
        <f t="shared" si="15"/>
        <v>1.0379490011502845E-4</v>
      </c>
      <c r="U62" s="20">
        <f t="shared" si="16"/>
        <v>1.0046502597127542</v>
      </c>
      <c r="V62" s="21">
        <f t="shared" si="17"/>
        <v>0.46502597127542344</v>
      </c>
    </row>
    <row r="63" spans="1:22" x14ac:dyDescent="0.3">
      <c r="A63">
        <f t="shared" si="4"/>
        <v>61</v>
      </c>
      <c r="B63" s="7">
        <v>44286</v>
      </c>
      <c r="C63" s="8">
        <v>3.3149999999999999</v>
      </c>
      <c r="D63" s="11">
        <f>TRUNC(1000/((1+C63/100)^(NETWORKDAYS($B63,$C$2-1,Feriados!$A$1:$A$936)/252)),6)</f>
        <v>991.88004899999999</v>
      </c>
      <c r="E63" s="12">
        <f t="shared" si="5"/>
        <v>1.7858976985718478E-4</v>
      </c>
      <c r="F63" s="12">
        <f t="shared" si="6"/>
        <v>1.002120631547166</v>
      </c>
      <c r="G63" s="13">
        <f t="shared" si="18"/>
        <v>0.21206315471660186</v>
      </c>
      <c r="H63" s="8">
        <v>5.7165999999999997</v>
      </c>
      <c r="I63" s="14">
        <f>TRUNC(1000/((1+H63/100)^(NETWORKDAYS($B63,$H$2-1,Feriados!$A$1:$A$936)/252)),6)</f>
        <v>932.86976100000004</v>
      </c>
      <c r="J63" s="15">
        <f t="shared" si="8"/>
        <v>1.0191529403309474E-3</v>
      </c>
      <c r="K63" s="15">
        <f t="shared" si="9"/>
        <v>0.98541477173849679</v>
      </c>
      <c r="L63" s="16">
        <f t="shared" si="19"/>
        <v>-1.4585228261503214</v>
      </c>
      <c r="M63" s="8">
        <v>7.2938000000000001</v>
      </c>
      <c r="N63" s="17">
        <f>TRUNC(1000/((1+M63/100)^(NETWORKDAYS($B63,$M$2-1,Feriados!$A$1:$A$936)/252)),6)</f>
        <v>853.74548000000004</v>
      </c>
      <c r="O63" s="18">
        <f t="shared" si="11"/>
        <v>1.2487734637589565E-3</v>
      </c>
      <c r="P63" s="18">
        <f t="shared" si="12"/>
        <v>0.96256687217184567</v>
      </c>
      <c r="Q63" s="19">
        <f t="shared" si="20"/>
        <v>-3.7433127828154333</v>
      </c>
      <c r="R63" s="9">
        <v>2.65</v>
      </c>
      <c r="S63" s="20">
        <f t="shared" si="14"/>
        <v>1.0047545372861117</v>
      </c>
      <c r="T63" s="20">
        <f t="shared" si="15"/>
        <v>1.0379490011502845E-4</v>
      </c>
      <c r="U63" s="20">
        <f t="shared" si="16"/>
        <v>1.0047545372861117</v>
      </c>
      <c r="V63" s="21">
        <f t="shared" si="17"/>
        <v>0.47545372861117485</v>
      </c>
    </row>
    <row r="64" spans="1:22" x14ac:dyDescent="0.3">
      <c r="A64">
        <f t="shared" si="4"/>
        <v>62</v>
      </c>
      <c r="B64" s="7">
        <v>44287</v>
      </c>
      <c r="C64" s="8">
        <v>3.2970000000000002</v>
      </c>
      <c r="D64" s="11">
        <f>TRUNC(1000/((1+C64/100)^(NETWORKDAYS($B64,$C$2-1,Feriados!$A$1:$A$936)/252)),6)</f>
        <v>992.05094699999995</v>
      </c>
      <c r="E64" s="12">
        <f t="shared" si="5"/>
        <v>1.7229704355115061E-4</v>
      </c>
      <c r="F64" s="12">
        <f t="shared" si="6"/>
        <v>1.0022932939692633</v>
      </c>
      <c r="G64" s="13">
        <f t="shared" si="18"/>
        <v>0.22932939692632548</v>
      </c>
      <c r="H64" s="8">
        <v>5.7614999999999998</v>
      </c>
      <c r="I64" s="14">
        <f>TRUNC(1000/((1+H64/100)^(NETWORKDAYS($B64,$H$2-1,Feriados!$A$1:$A$936)/252)),6)</f>
        <v>932.58201499999996</v>
      </c>
      <c r="J64" s="15">
        <f t="shared" si="8"/>
        <v>-3.0845248932886982E-4</v>
      </c>
      <c r="K64" s="15">
        <f t="shared" si="9"/>
        <v>0.98511081809913259</v>
      </c>
      <c r="L64" s="16">
        <f t="shared" si="19"/>
        <v>-1.488918190086741</v>
      </c>
      <c r="M64" s="8">
        <v>7.4035000000000002</v>
      </c>
      <c r="N64" s="17">
        <f>TRUNC(1000/((1+M64/100)^(NETWORKDAYS($B64,$M$2-1,Feriados!$A$1:$A$936)/252)),6)</f>
        <v>852.02963599999998</v>
      </c>
      <c r="O64" s="18">
        <f t="shared" si="11"/>
        <v>-2.0097839932342598E-3</v>
      </c>
      <c r="P64" s="18">
        <f t="shared" si="12"/>
        <v>0.96063232067973714</v>
      </c>
      <c r="Q64" s="19">
        <f t="shared" si="20"/>
        <v>-3.9367679320262861</v>
      </c>
      <c r="R64" s="9">
        <v>2.65</v>
      </c>
      <c r="S64" s="20">
        <f t="shared" si="14"/>
        <v>1.0048588256829494</v>
      </c>
      <c r="T64" s="20">
        <f t="shared" si="15"/>
        <v>1.0379490011502845E-4</v>
      </c>
      <c r="U64" s="20">
        <f t="shared" si="16"/>
        <v>1.0048588256829494</v>
      </c>
      <c r="V64" s="21">
        <f t="shared" si="17"/>
        <v>0.48588256829493748</v>
      </c>
    </row>
    <row r="65" spans="1:22" x14ac:dyDescent="0.3">
      <c r="A65">
        <f t="shared" si="4"/>
        <v>63</v>
      </c>
      <c r="B65" s="7">
        <v>44291</v>
      </c>
      <c r="C65" s="8">
        <v>3.3092999999999999</v>
      </c>
      <c r="D65" s="11">
        <f>TRUNC(1000/((1+C65/100)^(NETWORKDAYS($B65,$C$2-1,Feriados!$A$1:$A$936)/252)),6)</f>
        <v>992.15005900000006</v>
      </c>
      <c r="E65" s="12">
        <f t="shared" si="5"/>
        <v>9.9906159355844792E-5</v>
      </c>
      <c r="F65" s="12">
        <f t="shared" si="6"/>
        <v>1.0023934292428118</v>
      </c>
      <c r="G65" s="13">
        <f t="shared" si="18"/>
        <v>0.23934292428118287</v>
      </c>
      <c r="H65" s="8">
        <v>5.7662000000000004</v>
      </c>
      <c r="I65" s="14">
        <f>TRUNC(1000/((1+H65/100)^(NETWORKDAYS($B65,$H$2-1,Feriados!$A$1:$A$936)/252)),6)</f>
        <v>932.73785499999997</v>
      </c>
      <c r="J65" s="15">
        <f t="shared" si="8"/>
        <v>1.6710594617252994E-4</v>
      </c>
      <c r="K65" s="15">
        <f t="shared" si="9"/>
        <v>0.98527543597447587</v>
      </c>
      <c r="L65" s="16">
        <f t="shared" si="19"/>
        <v>-1.4724564025524134</v>
      </c>
      <c r="M65" s="8">
        <v>7.3894000000000002</v>
      </c>
      <c r="N65" s="17">
        <f>TRUNC(1000/((1+M65/100)^(NETWORKDAYS($B65,$M$2-1,Feriados!$A$1:$A$936)/252)),6)</f>
        <v>852.52162099999998</v>
      </c>
      <c r="O65" s="18">
        <f t="shared" si="11"/>
        <v>5.7742709785268964E-4</v>
      </c>
      <c r="P65" s="18">
        <f t="shared" si="12"/>
        <v>0.96118701581277077</v>
      </c>
      <c r="Q65" s="19">
        <f t="shared" si="20"/>
        <v>-3.8812984187229227</v>
      </c>
      <c r="R65" s="9">
        <v>2.65</v>
      </c>
      <c r="S65" s="20">
        <f t="shared" si="14"/>
        <v>1.0049631249043909</v>
      </c>
      <c r="T65" s="20">
        <f t="shared" si="15"/>
        <v>1.0379490011502845E-4</v>
      </c>
      <c r="U65" s="20">
        <f t="shared" si="16"/>
        <v>1.0049631249043909</v>
      </c>
      <c r="V65" s="21">
        <f t="shared" si="17"/>
        <v>0.49631249043908809</v>
      </c>
    </row>
    <row r="66" spans="1:22" x14ac:dyDescent="0.3">
      <c r="A66">
        <f t="shared" si="4"/>
        <v>64</v>
      </c>
      <c r="B66" s="7">
        <v>44292</v>
      </c>
      <c r="C66" s="8">
        <v>3.3258999999999999</v>
      </c>
      <c r="D66" s="11">
        <f>TRUNC(1000/((1+C66/100)^(NETWORKDAYS($B66,$C$2-1,Feriados!$A$1:$A$936)/252)),6)</f>
        <v>992.24028999999996</v>
      </c>
      <c r="E66" s="12">
        <f t="shared" si="5"/>
        <v>9.0944912194856897E-5</v>
      </c>
      <c r="F66" s="12">
        <f t="shared" si="6"/>
        <v>1.002484591825219</v>
      </c>
      <c r="G66" s="13">
        <f t="shared" si="18"/>
        <v>0.24845918252189847</v>
      </c>
      <c r="H66" s="8">
        <v>5.8178000000000001</v>
      </c>
      <c r="I66" s="14">
        <f>TRUNC(1000/((1+H66/100)^(NETWORKDAYS($B66,$H$2-1,Feriados!$A$1:$A$936)/252)),6)</f>
        <v>932.38216</v>
      </c>
      <c r="J66" s="15">
        <f t="shared" si="8"/>
        <v>-3.8134508864762218E-4</v>
      </c>
      <c r="K66" s="15">
        <f t="shared" si="9"/>
        <v>0.98489970602600185</v>
      </c>
      <c r="L66" s="16">
        <f t="shared" si="19"/>
        <v>-1.5100293973998147</v>
      </c>
      <c r="M66" s="8">
        <v>7.4730999999999996</v>
      </c>
      <c r="N66" s="17">
        <f>TRUNC(1000/((1+M66/100)^(NETWORKDAYS($B66,$M$2-1,Feriados!$A$1:$A$936)/252)),6)</f>
        <v>851.27979500000004</v>
      </c>
      <c r="O66" s="18">
        <f t="shared" si="11"/>
        <v>-1.4566504466400065E-3</v>
      </c>
      <c r="P66" s="18">
        <f t="shared" si="12"/>
        <v>0.95978690231688257</v>
      </c>
      <c r="Q66" s="19">
        <f t="shared" si="20"/>
        <v>-4.0213097683117427</v>
      </c>
      <c r="R66" s="9">
        <v>2.65</v>
      </c>
      <c r="S66" s="20">
        <f t="shared" si="14"/>
        <v>1.0050674349515596</v>
      </c>
      <c r="T66" s="20">
        <f t="shared" si="15"/>
        <v>1.0379490011502845E-4</v>
      </c>
      <c r="U66" s="20">
        <f t="shared" si="16"/>
        <v>1.0050674349515596</v>
      </c>
      <c r="V66" s="21">
        <f t="shared" si="17"/>
        <v>0.50674349515595907</v>
      </c>
    </row>
    <row r="67" spans="1:22" x14ac:dyDescent="0.3">
      <c r="A67">
        <f t="shared" si="4"/>
        <v>65</v>
      </c>
      <c r="B67" s="7">
        <v>44293</v>
      </c>
      <c r="C67" s="8">
        <v>3.3879000000000001</v>
      </c>
      <c r="D67" s="11">
        <f>TRUNC(1000/((1+C67/100)^(NETWORKDAYS($B67,$C$2-1,Feriados!$A$1:$A$936)/252)),6)</f>
        <v>992.22976100000005</v>
      </c>
      <c r="E67" s="12">
        <f t="shared" si="5"/>
        <v>-1.0611340928168289E-5</v>
      </c>
      <c r="F67" s="12">
        <f t="shared" si="6"/>
        <v>1.0024739541194398</v>
      </c>
      <c r="G67" s="13">
        <f t="shared" si="18"/>
        <v>0.24739541194398473</v>
      </c>
      <c r="H67" s="8">
        <v>5.9199000000000002</v>
      </c>
      <c r="I67" s="14">
        <f>TRUNC(1000/((1+H67/100)^(NETWORKDAYS($B67,$H$2-1,Feriados!$A$1:$A$936)/252)),6)</f>
        <v>931.48210600000004</v>
      </c>
      <c r="J67" s="15">
        <f t="shared" si="8"/>
        <v>-9.6532735032162087E-4</v>
      </c>
      <c r="K67" s="15">
        <f t="shared" si="9"/>
        <v>0.9839489554024512</v>
      </c>
      <c r="L67" s="16">
        <f t="shared" si="19"/>
        <v>-1.6051044597548803</v>
      </c>
      <c r="M67" s="8">
        <v>7.585</v>
      </c>
      <c r="N67" s="17">
        <f>TRUNC(1000/((1+M67/100)^(NETWORKDAYS($B67,$M$2-1,Feriados!$A$1:$A$936)/252)),6)</f>
        <v>849.54935599999999</v>
      </c>
      <c r="O67" s="18">
        <f t="shared" si="11"/>
        <v>-2.0327499961396711E-3</v>
      </c>
      <c r="P67" s="18">
        <f t="shared" si="12"/>
        <v>0.957835895494903</v>
      </c>
      <c r="Q67" s="19">
        <f t="shared" si="20"/>
        <v>-4.2164104505097004</v>
      </c>
      <c r="R67" s="9">
        <v>2.65</v>
      </c>
      <c r="S67" s="20">
        <f t="shared" si="14"/>
        <v>1.0051717558255793</v>
      </c>
      <c r="T67" s="20">
        <f t="shared" si="15"/>
        <v>1.0379490011502845E-4</v>
      </c>
      <c r="U67" s="20">
        <f t="shared" si="16"/>
        <v>1.0051717558255793</v>
      </c>
      <c r="V67" s="21">
        <f t="shared" si="17"/>
        <v>0.51717558255792717</v>
      </c>
    </row>
    <row r="68" spans="1:22" x14ac:dyDescent="0.3">
      <c r="A68">
        <f t="shared" si="4"/>
        <v>66</v>
      </c>
      <c r="B68" s="7">
        <v>44294</v>
      </c>
      <c r="C68" s="8">
        <v>3.3923000000000001</v>
      </c>
      <c r="D68" s="11">
        <f>TRUNC(1000/((1+C68/100)^(NETWORKDAYS($B68,$C$2-1,Feriados!$A$1:$A$936)/252)),6)</f>
        <v>992.35123599999997</v>
      </c>
      <c r="E68" s="12">
        <f t="shared" si="5"/>
        <v>1.2242628146674761E-4</v>
      </c>
      <c r="F68" s="12">
        <f t="shared" si="6"/>
        <v>1.0025966832779099</v>
      </c>
      <c r="G68" s="13">
        <f t="shared" si="18"/>
        <v>0.25966832779098503</v>
      </c>
      <c r="H68" s="8">
        <v>5.7850999999999999</v>
      </c>
      <c r="I68" s="14">
        <f>TRUNC(1000/((1+H68/100)^(NETWORKDAYS($B68,$H$2-1,Feriados!$A$1:$A$936)/252)),6)</f>
        <v>933.15542800000003</v>
      </c>
      <c r="J68" s="15">
        <f t="shared" si="8"/>
        <v>1.7964080997601162E-3</v>
      </c>
      <c r="K68" s="15">
        <f t="shared" si="9"/>
        <v>0.98571652927568665</v>
      </c>
      <c r="L68" s="16">
        <f t="shared" si="19"/>
        <v>-1.4283470724313352</v>
      </c>
      <c r="M68" s="8">
        <v>7.3310000000000004</v>
      </c>
      <c r="N68" s="17">
        <f>TRUNC(1000/((1+M68/100)^(NETWORKDAYS($B68,$M$2-1,Feriados!$A$1:$A$936)/252)),6)</f>
        <v>854.27934500000003</v>
      </c>
      <c r="O68" s="18">
        <f t="shared" si="11"/>
        <v>5.5676447361112658E-3</v>
      </c>
      <c r="P68" s="18">
        <f t="shared" si="12"/>
        <v>0.96316878547651363</v>
      </c>
      <c r="Q68" s="19">
        <f t="shared" si="20"/>
        <v>-3.6831214523486366</v>
      </c>
      <c r="R68" s="9">
        <v>2.65</v>
      </c>
      <c r="S68" s="20">
        <f t="shared" si="14"/>
        <v>1.0052760875275737</v>
      </c>
      <c r="T68" s="20">
        <f t="shared" si="15"/>
        <v>1.0379490011502845E-4</v>
      </c>
      <c r="U68" s="20">
        <f t="shared" si="16"/>
        <v>1.0052760875275737</v>
      </c>
      <c r="V68" s="21">
        <f t="shared" si="17"/>
        <v>0.52760875275736918</v>
      </c>
    </row>
    <row r="69" spans="1:22" x14ac:dyDescent="0.3">
      <c r="A69">
        <f t="shared" ref="A69:A132" si="21">+A68+1</f>
        <v>67</v>
      </c>
      <c r="B69" s="7">
        <v>44295</v>
      </c>
      <c r="C69" s="8">
        <v>3.4255</v>
      </c>
      <c r="D69" s="11">
        <f>TRUNC(1000/((1+C69/100)^(NETWORKDAYS($B69,$C$2-1,Feriados!$A$1:$A$936)/252)),6)</f>
        <v>992.41054299999996</v>
      </c>
      <c r="E69" s="12">
        <f t="shared" ref="E69:E126" si="22">+D69/D68-1</f>
        <v>5.9764121662198022E-5</v>
      </c>
      <c r="F69" s="12">
        <f t="shared" ref="F69:F126" si="23">+(1+E69)*F68</f>
        <v>1.0026566025880674</v>
      </c>
      <c r="G69" s="13">
        <f t="shared" si="18"/>
        <v>0.2656602588067436</v>
      </c>
      <c r="H69" s="8">
        <v>5.8628</v>
      </c>
      <c r="I69" s="14">
        <f>TRUNC(1000/((1+H69/100)^(NETWORKDAYS($B69,$H$2-1,Feriados!$A$1:$A$936)/252)),6)</f>
        <v>932.52376200000003</v>
      </c>
      <c r="J69" s="15">
        <f t="shared" ref="J69:J132" si="24">+I69/I68-1</f>
        <v>-6.76914028516995E-4</v>
      </c>
      <c r="K69" s="15">
        <f t="shared" ref="K69:K132" si="25">+(1+J69)*K68</f>
        <v>0.9850492839288788</v>
      </c>
      <c r="L69" s="16">
        <f t="shared" si="19"/>
        <v>-1.4950716071121195</v>
      </c>
      <c r="M69" s="8">
        <v>7.47</v>
      </c>
      <c r="N69" s="17">
        <f>TRUNC(1000/((1+M69/100)^(NETWORKDAYS($B69,$M$2-1,Feriados!$A$1:$A$936)/252)),6)</f>
        <v>852.06510500000002</v>
      </c>
      <c r="O69" s="18">
        <f t="shared" ref="O69:O132" si="26">+N69/N68-1</f>
        <v>-2.5919390571242928E-3</v>
      </c>
      <c r="P69" s="18">
        <f t="shared" ref="P69:P132" si="27">+(1+O69)*P68</f>
        <v>0.9606723106828341</v>
      </c>
      <c r="Q69" s="19">
        <f t="shared" si="20"/>
        <v>-3.9327689317165904</v>
      </c>
      <c r="R69" s="9">
        <v>2.65</v>
      </c>
      <c r="S69" s="20">
        <f t="shared" ref="S69:S132" si="28">+((R68/100+1)^(1/252))*S68</f>
        <v>1.0053804300586666</v>
      </c>
      <c r="T69" s="20">
        <f t="shared" ref="T69:T132" si="29">+S69/S68-1</f>
        <v>1.0379490011502845E-4</v>
      </c>
      <c r="U69" s="20">
        <f t="shared" ref="U69:U132" si="30">+(1+T69)*U68</f>
        <v>1.0053804300586666</v>
      </c>
      <c r="V69" s="21">
        <f t="shared" ref="V69:V132" si="31">+(U69-1)*100</f>
        <v>0.53804300586666187</v>
      </c>
    </row>
    <row r="70" spans="1:22" x14ac:dyDescent="0.3">
      <c r="A70">
        <f t="shared" si="21"/>
        <v>68</v>
      </c>
      <c r="B70" s="7">
        <v>44298</v>
      </c>
      <c r="C70" s="8">
        <v>3.4459</v>
      </c>
      <c r="D70" s="11">
        <f>TRUNC(1000/((1+C70/100)^(NETWORKDAYS($B70,$C$2-1,Feriados!$A$1:$A$936)/252)),6)</f>
        <v>992.49969399999998</v>
      </c>
      <c r="E70" s="12">
        <f t="shared" si="22"/>
        <v>8.9832782036447512E-5</v>
      </c>
      <c r="F70" s="12">
        <f t="shared" si="23"/>
        <v>1.0027466740201052</v>
      </c>
      <c r="G70" s="13">
        <f t="shared" si="18"/>
        <v>0.27466740201051998</v>
      </c>
      <c r="H70" s="8">
        <v>5.8506999999999998</v>
      </c>
      <c r="I70" s="14">
        <f>TRUNC(1000/((1+H70/100)^(NETWORKDAYS($B70,$H$2-1,Feriados!$A$1:$A$936)/252)),6)</f>
        <v>932.86493499999995</v>
      </c>
      <c r="J70" s="15">
        <f t="shared" si="24"/>
        <v>3.658598460463125E-4</v>
      </c>
      <c r="K70" s="15">
        <f t="shared" si="25"/>
        <v>0.98540967390824508</v>
      </c>
      <c r="L70" s="16">
        <f t="shared" si="19"/>
        <v>-1.4590326091754924</v>
      </c>
      <c r="M70" s="8">
        <v>7.47</v>
      </c>
      <c r="N70" s="17">
        <f>TRUNC(1000/((1+M70/100)^(NETWORKDAYS($B70,$M$2-1,Feriados!$A$1:$A$936)/252)),6)</f>
        <v>852.30872799999997</v>
      </c>
      <c r="O70" s="18">
        <f t="shared" si="26"/>
        <v>2.8592063983179372E-4</v>
      </c>
      <c r="P70" s="18">
        <f t="shared" si="27"/>
        <v>0.96094698672457324</v>
      </c>
      <c r="Q70" s="19">
        <f t="shared" si="20"/>
        <v>-3.9053013275426762</v>
      </c>
      <c r="R70" s="9">
        <v>2.65</v>
      </c>
      <c r="S70" s="20">
        <f t="shared" si="28"/>
        <v>1.0054847834199823</v>
      </c>
      <c r="T70" s="20">
        <f t="shared" si="29"/>
        <v>1.0379490011502845E-4</v>
      </c>
      <c r="U70" s="20">
        <f t="shared" si="30"/>
        <v>1.0054847834199823</v>
      </c>
      <c r="V70" s="21">
        <f t="shared" si="31"/>
        <v>0.54847834199822643</v>
      </c>
    </row>
    <row r="71" spans="1:22" x14ac:dyDescent="0.3">
      <c r="A71">
        <f t="shared" si="21"/>
        <v>69</v>
      </c>
      <c r="B71" s="7">
        <v>44299</v>
      </c>
      <c r="C71" s="8">
        <v>3.4607000000000001</v>
      </c>
      <c r="D71" s="11">
        <f>TRUNC(1000/((1+C71/100)^(NETWORKDAYS($B71,$C$2-1,Feriados!$A$1:$A$936)/252)),6)</f>
        <v>992.60213999999996</v>
      </c>
      <c r="E71" s="12">
        <f t="shared" si="22"/>
        <v>1.0322018295760849E-4</v>
      </c>
      <c r="F71" s="12">
        <f t="shared" si="23"/>
        <v>1.0028501777152576</v>
      </c>
      <c r="G71" s="13">
        <f t="shared" si="18"/>
        <v>0.28501777152576402</v>
      </c>
      <c r="H71" s="8">
        <v>5.94</v>
      </c>
      <c r="I71" s="14">
        <f>TRUNC(1000/((1+H71/100)^(NETWORKDAYS($B71,$H$2-1,Feriados!$A$1:$A$936)/252)),6)</f>
        <v>932.11735399999998</v>
      </c>
      <c r="J71" s="15">
        <f t="shared" si="24"/>
        <v>-8.0138182061695318E-4</v>
      </c>
      <c r="K71" s="15">
        <f t="shared" si="25"/>
        <v>0.98461998450971489</v>
      </c>
      <c r="L71" s="16">
        <f t="shared" si="19"/>
        <v>-1.5380015490285115</v>
      </c>
      <c r="M71" s="8">
        <v>7.6227999999999998</v>
      </c>
      <c r="N71" s="17">
        <f>TRUNC(1000/((1+M71/100)^(NETWORKDAYS($B71,$M$2-1,Feriados!$A$1:$A$936)/252)),6)</f>
        <v>849.87448900000004</v>
      </c>
      <c r="O71" s="18">
        <f t="shared" si="26"/>
        <v>-2.8560531178790649E-3</v>
      </c>
      <c r="P71" s="18">
        <f t="shared" si="27"/>
        <v>0.95820247108702206</v>
      </c>
      <c r="Q71" s="19">
        <f t="shared" si="20"/>
        <v>-4.1797528912977944</v>
      </c>
      <c r="R71" s="9">
        <v>2.65</v>
      </c>
      <c r="S71" s="20">
        <f t="shared" si="28"/>
        <v>1.0055891476126446</v>
      </c>
      <c r="T71" s="20">
        <f t="shared" si="29"/>
        <v>1.0379490011502845E-4</v>
      </c>
      <c r="U71" s="20">
        <f t="shared" si="30"/>
        <v>1.0055891476126446</v>
      </c>
      <c r="V71" s="21">
        <f t="shared" si="31"/>
        <v>0.55891476126446182</v>
      </c>
    </row>
    <row r="72" spans="1:22" x14ac:dyDescent="0.3">
      <c r="A72">
        <f t="shared" si="21"/>
        <v>70</v>
      </c>
      <c r="B72" s="7">
        <v>44300</v>
      </c>
      <c r="C72" s="8">
        <v>3.4601000000000002</v>
      </c>
      <c r="D72" s="11">
        <f>TRUNC(1000/((1+C72/100)^(NETWORKDAYS($B72,$C$2-1,Feriados!$A$1:$A$936)/252)),6)</f>
        <v>992.737391</v>
      </c>
      <c r="E72" s="12">
        <f t="shared" si="22"/>
        <v>1.3625902519209809E-4</v>
      </c>
      <c r="F72" s="12">
        <f t="shared" si="23"/>
        <v>1.0029868251028868</v>
      </c>
      <c r="G72" s="13">
        <f t="shared" si="18"/>
        <v>0.29868251028868364</v>
      </c>
      <c r="H72" s="8">
        <v>5.85</v>
      </c>
      <c r="I72" s="14">
        <f>TRUNC(1000/((1+H72/100)^(NETWORKDAYS($B72,$H$2-1,Feriados!$A$1:$A$936)/252)),6)</f>
        <v>933.29349400000001</v>
      </c>
      <c r="J72" s="15">
        <f t="shared" si="24"/>
        <v>1.2617939092678387E-3</v>
      </c>
      <c r="K72" s="15">
        <f t="shared" si="25"/>
        <v>0.98586237200911264</v>
      </c>
      <c r="L72" s="16">
        <f t="shared" si="19"/>
        <v>-1.4137627990887358</v>
      </c>
      <c r="M72" s="8">
        <v>7.4823000000000004</v>
      </c>
      <c r="N72" s="17">
        <f>TRUNC(1000/((1+M72/100)^(NETWORKDAYS($B72,$M$2-1,Feriados!$A$1:$A$936)/252)),6)</f>
        <v>852.58048799999995</v>
      </c>
      <c r="O72" s="18">
        <f t="shared" si="26"/>
        <v>3.1839983844954567E-3</v>
      </c>
      <c r="P72" s="18">
        <f t="shared" si="27"/>
        <v>0.96125338620698264</v>
      </c>
      <c r="Q72" s="19">
        <f t="shared" si="20"/>
        <v>-3.8746613793017359</v>
      </c>
      <c r="R72" s="9">
        <v>2.65</v>
      </c>
      <c r="S72" s="20">
        <f t="shared" si="28"/>
        <v>1.0056935226377779</v>
      </c>
      <c r="T72" s="20">
        <f t="shared" si="29"/>
        <v>1.0379490011502845E-4</v>
      </c>
      <c r="U72" s="20">
        <f t="shared" si="30"/>
        <v>1.0056935226377779</v>
      </c>
      <c r="V72" s="21">
        <f t="shared" si="31"/>
        <v>0.56935226377778925</v>
      </c>
    </row>
    <row r="73" spans="1:22" x14ac:dyDescent="0.3">
      <c r="A73">
        <f t="shared" si="21"/>
        <v>71</v>
      </c>
      <c r="B73" s="7">
        <v>44301</v>
      </c>
      <c r="C73" s="8">
        <v>3.4470000000000001</v>
      </c>
      <c r="D73" s="11">
        <f>TRUNC(1000/((1+C73/100)^(NETWORKDAYS($B73,$C$2-1,Feriados!$A$1:$A$936)/252)),6)</f>
        <v>992.89784599999996</v>
      </c>
      <c r="E73" s="12">
        <f t="shared" si="22"/>
        <v>1.6162884711978798E-4</v>
      </c>
      <c r="F73" s="12">
        <f t="shared" si="23"/>
        <v>1.0031489367071045</v>
      </c>
      <c r="G73" s="13">
        <f t="shared" si="18"/>
        <v>0.31489367071044772</v>
      </c>
      <c r="H73" s="8">
        <v>5.7812999999999999</v>
      </c>
      <c r="I73" s="14">
        <f>TRUNC(1000/((1+H73/100)^(NETWORKDAYS($B73,$H$2-1,Feriados!$A$1:$A$936)/252)),6)</f>
        <v>934.23790099999997</v>
      </c>
      <c r="J73" s="15">
        <f t="shared" si="24"/>
        <v>1.0119078361430223E-3</v>
      </c>
      <c r="K73" s="15">
        <f t="shared" si="25"/>
        <v>0.98685997386870716</v>
      </c>
      <c r="L73" s="16">
        <f t="shared" si="19"/>
        <v>-1.3140026131292837</v>
      </c>
      <c r="M73" s="8">
        <v>7.3596000000000004</v>
      </c>
      <c r="N73" s="17">
        <f>TRUNC(1000/((1+M73/100)^(NETWORKDAYS($B73,$M$2-1,Feriados!$A$1:$A$936)/252)),6)</f>
        <v>854.97661900000003</v>
      </c>
      <c r="O73" s="18">
        <f t="shared" si="26"/>
        <v>2.8104455048238997E-3</v>
      </c>
      <c r="P73" s="18">
        <f t="shared" si="27"/>
        <v>0.96395493646524477</v>
      </c>
      <c r="Q73" s="19">
        <f t="shared" si="20"/>
        <v>-3.6045063534755228</v>
      </c>
      <c r="R73" s="9">
        <v>2.65</v>
      </c>
      <c r="S73" s="20">
        <f t="shared" si="28"/>
        <v>1.0057979084965065</v>
      </c>
      <c r="T73" s="20">
        <f t="shared" si="29"/>
        <v>1.0379490011502845E-4</v>
      </c>
      <c r="U73" s="20">
        <f t="shared" si="30"/>
        <v>1.0057979084965065</v>
      </c>
      <c r="V73" s="21">
        <f t="shared" si="31"/>
        <v>0.57979084965065208</v>
      </c>
    </row>
    <row r="74" spans="1:22" x14ac:dyDescent="0.3">
      <c r="A74">
        <f t="shared" si="21"/>
        <v>72</v>
      </c>
      <c r="B74" s="7">
        <v>44302</v>
      </c>
      <c r="C74" s="8">
        <v>3.4367999999999999</v>
      </c>
      <c r="D74" s="11">
        <f>TRUNC(1000/((1+C74/100)^(NETWORKDAYS($B74,$C$2-1,Feriados!$A$1:$A$936)/252)),6)</f>
        <v>993.05158600000004</v>
      </c>
      <c r="E74" s="12">
        <f t="shared" si="22"/>
        <v>1.548396953618969E-4</v>
      </c>
      <c r="F74" s="12">
        <f t="shared" si="23"/>
        <v>1.0033042639828669</v>
      </c>
      <c r="G74" s="13">
        <f t="shared" ref="G74:G126" si="32">+(F74-1)*100</f>
        <v>0.3304263982866873</v>
      </c>
      <c r="H74" s="8">
        <v>5.7061999999999999</v>
      </c>
      <c r="I74" s="14">
        <f>TRUNC(1000/((1+H74/100)^(NETWORKDAYS($B74,$H$2-1,Feriados!$A$1:$A$936)/252)),6)</f>
        <v>935.24722399999996</v>
      </c>
      <c r="J74" s="15">
        <f t="shared" si="24"/>
        <v>1.0803704269755077E-3</v>
      </c>
      <c r="K74" s="15">
        <f t="shared" si="25"/>
        <v>0.98792614820004077</v>
      </c>
      <c r="L74" s="16">
        <f t="shared" ref="L74:L137" si="33">+(K74-1)*100</f>
        <v>-1.2073851799959234</v>
      </c>
      <c r="M74" s="8">
        <v>7.1763000000000003</v>
      </c>
      <c r="N74" s="17">
        <f>TRUNC(1000/((1+M74/100)^(NETWORKDAYS($B74,$M$2-1,Feriados!$A$1:$A$936)/252)),6)</f>
        <v>858.44221000000005</v>
      </c>
      <c r="O74" s="18">
        <f t="shared" si="26"/>
        <v>4.0534336530202442E-3</v>
      </c>
      <c r="P74" s="18">
        <f t="shared" si="27"/>
        <v>0.96786226384470797</v>
      </c>
      <c r="Q74" s="19">
        <f t="shared" ref="Q74:Q137" si="34">+(P74-1)*100</f>
        <v>-3.2137736155292029</v>
      </c>
      <c r="R74" s="9">
        <v>2.65</v>
      </c>
      <c r="S74" s="20">
        <f t="shared" si="28"/>
        <v>1.0059023051899547</v>
      </c>
      <c r="T74" s="20">
        <f t="shared" si="29"/>
        <v>1.0379490011502845E-4</v>
      </c>
      <c r="U74" s="20">
        <f t="shared" si="30"/>
        <v>1.0059023051899547</v>
      </c>
      <c r="V74" s="21">
        <f t="shared" si="31"/>
        <v>0.59023051899547152</v>
      </c>
    </row>
    <row r="75" spans="1:22" x14ac:dyDescent="0.3">
      <c r="A75">
        <f t="shared" si="21"/>
        <v>73</v>
      </c>
      <c r="B75" s="7">
        <v>44305</v>
      </c>
      <c r="C75" s="8">
        <v>3.4430000000000001</v>
      </c>
      <c r="D75" s="11">
        <f>TRUNC(1000/((1+C75/100)^(NETWORKDAYS($B75,$C$2-1,Feriados!$A$1:$A$936)/252)),6)</f>
        <v>993.17270499999995</v>
      </c>
      <c r="E75" s="12">
        <f t="shared" si="22"/>
        <v>1.2196647355233736E-4</v>
      </c>
      <c r="F75" s="12">
        <f t="shared" si="23"/>
        <v>1.0034266334658448</v>
      </c>
      <c r="G75" s="13">
        <f t="shared" si="32"/>
        <v>0.34266334658448194</v>
      </c>
      <c r="H75" s="8">
        <v>5.6515000000000004</v>
      </c>
      <c r="I75" s="14">
        <f>TRUNC(1000/((1+H75/100)^(NETWORKDAYS($B75,$H$2-1,Feriados!$A$1:$A$936)/252)),6)</f>
        <v>936.03556900000001</v>
      </c>
      <c r="J75" s="15">
        <f t="shared" si="24"/>
        <v>8.4292685374487419E-4</v>
      </c>
      <c r="K75" s="15">
        <f t="shared" si="25"/>
        <v>0.98875889767987535</v>
      </c>
      <c r="L75" s="16">
        <f t="shared" si="33"/>
        <v>-1.1241102320124652</v>
      </c>
      <c r="M75" s="8">
        <v>7.1151999999999997</v>
      </c>
      <c r="N75" s="17">
        <f>TRUNC(1000/((1+M75/100)^(NETWORKDAYS($B75,$M$2-1,Feriados!$A$1:$A$936)/252)),6)</f>
        <v>859.75548600000002</v>
      </c>
      <c r="O75" s="18">
        <f t="shared" si="26"/>
        <v>1.5298362367339724E-3</v>
      </c>
      <c r="P75" s="18">
        <f t="shared" si="27"/>
        <v>0.96934293460810494</v>
      </c>
      <c r="Q75" s="19">
        <f t="shared" si="34"/>
        <v>-3.0657065391895055</v>
      </c>
      <c r="R75" s="9">
        <v>2.65</v>
      </c>
      <c r="S75" s="20">
        <f t="shared" si="28"/>
        <v>1.0060067127192474</v>
      </c>
      <c r="T75" s="20">
        <f t="shared" si="29"/>
        <v>1.0379490011502845E-4</v>
      </c>
      <c r="U75" s="20">
        <f t="shared" si="30"/>
        <v>1.0060067127192474</v>
      </c>
      <c r="V75" s="21">
        <f t="shared" si="31"/>
        <v>0.60067127192473535</v>
      </c>
    </row>
    <row r="76" spans="1:22" x14ac:dyDescent="0.3">
      <c r="A76">
        <f t="shared" si="21"/>
        <v>74</v>
      </c>
      <c r="B76" s="7">
        <v>44306</v>
      </c>
      <c r="C76" s="8">
        <v>3.4601999999999999</v>
      </c>
      <c r="D76" s="11">
        <f>TRUNC(1000/((1+C76/100)^(NETWORKDAYS($B76,$C$2-1,Feriados!$A$1:$A$936)/252)),6)</f>
        <v>993.27335800000003</v>
      </c>
      <c r="E76" s="12">
        <f t="shared" si="22"/>
        <v>1.0134491160829207E-4</v>
      </c>
      <c r="F76" s="12">
        <f t="shared" si="23"/>
        <v>1.0035283256493188</v>
      </c>
      <c r="G76" s="13">
        <f t="shared" si="32"/>
        <v>0.35283256493188198</v>
      </c>
      <c r="H76" s="8">
        <v>5.7464000000000004</v>
      </c>
      <c r="I76" s="14">
        <f>TRUNC(1000/((1+H76/100)^(NETWORKDAYS($B76,$H$2-1,Feriados!$A$1:$A$936)/252)),6)</f>
        <v>935.23296600000003</v>
      </c>
      <c r="J76" s="15">
        <f t="shared" si="24"/>
        <v>-8.5744925361908031E-4</v>
      </c>
      <c r="K76" s="15">
        <f t="shared" si="25"/>
        <v>0.98791108710105047</v>
      </c>
      <c r="L76" s="16">
        <f t="shared" si="33"/>
        <v>-1.2088912898949533</v>
      </c>
      <c r="M76" s="8">
        <v>7.2579000000000002</v>
      </c>
      <c r="N76" s="17">
        <f>TRUNC(1000/((1+M76/100)^(NETWORKDAYS($B76,$M$2-1,Feriados!$A$1:$A$936)/252)),6)</f>
        <v>857.48121400000002</v>
      </c>
      <c r="O76" s="18">
        <f t="shared" si="26"/>
        <v>-2.645254420627241E-3</v>
      </c>
      <c r="P76" s="18">
        <f t="shared" si="27"/>
        <v>0.96677877592522909</v>
      </c>
      <c r="Q76" s="19">
        <f t="shared" si="34"/>
        <v>-3.3221224074770905</v>
      </c>
      <c r="R76" s="9">
        <v>2.65</v>
      </c>
      <c r="S76" s="20">
        <f t="shared" si="28"/>
        <v>1.0061111310855091</v>
      </c>
      <c r="T76" s="20">
        <f t="shared" si="29"/>
        <v>1.0379490011502845E-4</v>
      </c>
      <c r="U76" s="20">
        <f t="shared" si="30"/>
        <v>1.0061111310855091</v>
      </c>
      <c r="V76" s="21">
        <f t="shared" si="31"/>
        <v>0.61111310855090917</v>
      </c>
    </row>
    <row r="77" spans="1:22" x14ac:dyDescent="0.3">
      <c r="A77">
        <f t="shared" si="21"/>
        <v>75</v>
      </c>
      <c r="B77" s="7">
        <v>44308</v>
      </c>
      <c r="C77" s="8">
        <v>3.4655999999999998</v>
      </c>
      <c r="D77" s="11">
        <f>TRUNC(1000/((1+C77/100)^(NETWORKDAYS($B77,$C$2-1,Feriados!$A$1:$A$936)/252)),6)</f>
        <v>993.39736500000004</v>
      </c>
      <c r="E77" s="12">
        <f t="shared" si="22"/>
        <v>1.2484679972657453E-4</v>
      </c>
      <c r="F77" s="12">
        <f t="shared" si="23"/>
        <v>1.0036536129492111</v>
      </c>
      <c r="G77" s="13">
        <f t="shared" si="32"/>
        <v>0.36536129492110714</v>
      </c>
      <c r="H77" s="8">
        <v>5.6260000000000003</v>
      </c>
      <c r="I77" s="14">
        <f>TRUNC(1000/((1+H77/100)^(NETWORKDAYS($B77,$H$2-1,Feriados!$A$1:$A$936)/252)),6)</f>
        <v>936.71410400000002</v>
      </c>
      <c r="J77" s="15">
        <f t="shared" si="24"/>
        <v>1.5837102132261194E-3</v>
      </c>
      <c r="K77" s="15">
        <f t="shared" si="25"/>
        <v>0.98947565197945175</v>
      </c>
      <c r="L77" s="16">
        <f t="shared" si="33"/>
        <v>-1.0524348020548246</v>
      </c>
      <c r="M77" s="8">
        <v>7.0660999999999996</v>
      </c>
      <c r="N77" s="17">
        <f>TRUNC(1000/((1+M77/100)^(NETWORKDAYS($B77,$M$2-1,Feriados!$A$1:$A$936)/252)),6)</f>
        <v>861.08898999999997</v>
      </c>
      <c r="O77" s="18">
        <f t="shared" si="26"/>
        <v>4.2074111258605384E-3</v>
      </c>
      <c r="P77" s="18">
        <f t="shared" si="27"/>
        <v>0.97084641170330277</v>
      </c>
      <c r="Q77" s="19">
        <f t="shared" si="34"/>
        <v>-2.915358829669723</v>
      </c>
      <c r="R77" s="9">
        <v>2.65</v>
      </c>
      <c r="S77" s="20">
        <f t="shared" si="28"/>
        <v>1.0062155602898648</v>
      </c>
      <c r="T77" s="20">
        <f t="shared" si="29"/>
        <v>1.0379490011502845E-4</v>
      </c>
      <c r="U77" s="20">
        <f t="shared" si="30"/>
        <v>1.0062155602898648</v>
      </c>
      <c r="V77" s="21">
        <f t="shared" si="31"/>
        <v>0.62155602898648077</v>
      </c>
    </row>
    <row r="78" spans="1:22" x14ac:dyDescent="0.3">
      <c r="A78">
        <f t="shared" si="21"/>
        <v>76</v>
      </c>
      <c r="B78" s="7">
        <v>44309</v>
      </c>
      <c r="C78" s="8">
        <v>3.4866000000000001</v>
      </c>
      <c r="D78" s="11">
        <f>TRUNC(1000/((1+C78/100)^(NETWORKDAYS($B78,$C$2-1,Feriados!$A$1:$A$936)/252)),6)</f>
        <v>993.49327000000005</v>
      </c>
      <c r="E78" s="12">
        <f t="shared" si="22"/>
        <v>9.6542434456781123E-5</v>
      </c>
      <c r="F78" s="12">
        <f t="shared" si="23"/>
        <v>1.0037505081123566</v>
      </c>
      <c r="G78" s="13">
        <f t="shared" si="32"/>
        <v>0.37505081123565542</v>
      </c>
      <c r="H78" s="8">
        <v>5.61</v>
      </c>
      <c r="I78" s="14">
        <f>TRUNC(1000/((1+H78/100)^(NETWORKDAYS($B78,$H$2-1,Feriados!$A$1:$A$936)/252)),6)</f>
        <v>937.08656399999995</v>
      </c>
      <c r="J78" s="15">
        <f t="shared" si="24"/>
        <v>3.9762399051057606E-4</v>
      </c>
      <c r="K78" s="15">
        <f t="shared" si="25"/>
        <v>0.98986909123670486</v>
      </c>
      <c r="L78" s="16">
        <f t="shared" si="33"/>
        <v>-1.0130908763295143</v>
      </c>
      <c r="M78" s="8">
        <v>7.0049999999999999</v>
      </c>
      <c r="N78" s="17">
        <f>TRUNC(1000/((1+M78/100)^(NETWORKDAYS($B78,$M$2-1,Feriados!$A$1:$A$936)/252)),6)</f>
        <v>862.39804700000002</v>
      </c>
      <c r="O78" s="18">
        <f t="shared" si="26"/>
        <v>1.5202342791540424E-3</v>
      </c>
      <c r="P78" s="18">
        <f t="shared" si="27"/>
        <v>0.97232232569816779</v>
      </c>
      <c r="Q78" s="19">
        <f t="shared" si="34"/>
        <v>-2.7677674301832211</v>
      </c>
      <c r="R78" s="9">
        <v>2.65</v>
      </c>
      <c r="S78" s="20">
        <f t="shared" si="28"/>
        <v>1.0063200003334394</v>
      </c>
      <c r="T78" s="20">
        <f t="shared" si="29"/>
        <v>1.0379490011502845E-4</v>
      </c>
      <c r="U78" s="20">
        <f t="shared" si="30"/>
        <v>1.0063200003334394</v>
      </c>
      <c r="V78" s="21">
        <f t="shared" si="31"/>
        <v>0.63200003334393795</v>
      </c>
    </row>
    <row r="79" spans="1:22" x14ac:dyDescent="0.3">
      <c r="A79">
        <f t="shared" si="21"/>
        <v>77</v>
      </c>
      <c r="B79" s="7">
        <v>44312</v>
      </c>
      <c r="C79" s="8">
        <v>3.5011999999999999</v>
      </c>
      <c r="D79" s="11">
        <f>TRUNC(1000/((1+C79/100)^(NETWORKDAYS($B79,$C$2-1,Feriados!$A$1:$A$936)/252)),6)</f>
        <v>993.60225100000002</v>
      </c>
      <c r="E79" s="12">
        <f t="shared" si="22"/>
        <v>1.0969475414768226E-4</v>
      </c>
      <c r="F79" s="12">
        <f t="shared" si="23"/>
        <v>1.0038606142775695</v>
      </c>
      <c r="G79" s="13">
        <f t="shared" si="32"/>
        <v>0.38606142775694519</v>
      </c>
      <c r="H79" s="8">
        <v>5.6009000000000002</v>
      </c>
      <c r="I79" s="14">
        <f>TRUNC(1000/((1+H79/100)^(NETWORKDAYS($B79,$H$2-1,Feriados!$A$1:$A$936)/252)),6)</f>
        <v>937.38539200000002</v>
      </c>
      <c r="J79" s="15">
        <f t="shared" si="24"/>
        <v>3.1889049686562032E-4</v>
      </c>
      <c r="K79" s="15">
        <f t="shared" si="25"/>
        <v>0.99018475108304127</v>
      </c>
      <c r="L79" s="16">
        <f t="shared" si="33"/>
        <v>-0.98152489169587298</v>
      </c>
      <c r="M79" s="8">
        <v>6.9950000000000001</v>
      </c>
      <c r="N79" s="17">
        <f>TRUNC(1000/((1+M79/100)^(NETWORKDAYS($B79,$M$2-1,Feriados!$A$1:$A$936)/252)),6)</f>
        <v>862.80575399999998</v>
      </c>
      <c r="O79" s="18">
        <f t="shared" si="26"/>
        <v>4.727596513214305E-4</v>
      </c>
      <c r="P79" s="18">
        <f t="shared" si="27"/>
        <v>0.97278200046183694</v>
      </c>
      <c r="Q79" s="19">
        <f t="shared" si="34"/>
        <v>-2.7217999538163062</v>
      </c>
      <c r="R79" s="9">
        <v>2.65</v>
      </c>
      <c r="S79" s="20">
        <f t="shared" si="28"/>
        <v>1.0064244512173577</v>
      </c>
      <c r="T79" s="20">
        <f t="shared" si="29"/>
        <v>1.0379490011502845E-4</v>
      </c>
      <c r="U79" s="20">
        <f t="shared" si="30"/>
        <v>1.0064244512173577</v>
      </c>
      <c r="V79" s="21">
        <f t="shared" si="31"/>
        <v>0.64244512173576851</v>
      </c>
    </row>
    <row r="80" spans="1:22" x14ac:dyDescent="0.3">
      <c r="A80">
        <f t="shared" si="21"/>
        <v>78</v>
      </c>
      <c r="B80" s="7">
        <v>44313</v>
      </c>
      <c r="C80" s="8">
        <v>3.5102000000000002</v>
      </c>
      <c r="D80" s="11">
        <f>TRUNC(1000/((1+C80/100)^(NETWORKDAYS($B80,$C$2-1,Feriados!$A$1:$A$936)/252)),6)</f>
        <v>993.722174</v>
      </c>
      <c r="E80" s="12">
        <f t="shared" si="22"/>
        <v>1.206951774508358E-4</v>
      </c>
      <c r="F80" s="12">
        <f t="shared" si="23"/>
        <v>1.0039817754125455</v>
      </c>
      <c r="G80" s="13">
        <f t="shared" si="32"/>
        <v>0.39817754125455185</v>
      </c>
      <c r="H80" s="8">
        <v>5.6467000000000001</v>
      </c>
      <c r="I80" s="14">
        <f>TRUNC(1000/((1+H80/100)^(NETWORKDAYS($B80,$H$2-1,Feriados!$A$1:$A$936)/252)),6)</f>
        <v>937.10748999999998</v>
      </c>
      <c r="J80" s="15">
        <f t="shared" si="24"/>
        <v>-2.9646504241664928E-4</v>
      </c>
      <c r="K80" s="15">
        <f t="shared" si="25"/>
        <v>0.98989119591881114</v>
      </c>
      <c r="L80" s="16">
        <f t="shared" si="33"/>
        <v>-1.010880408118886</v>
      </c>
      <c r="M80" s="8">
        <v>7.069</v>
      </c>
      <c r="N80" s="17">
        <f>TRUNC(1000/((1+M80/100)^(NETWORKDAYS($B80,$M$2-1,Feriados!$A$1:$A$936)/252)),6)</f>
        <v>861.73832700000003</v>
      </c>
      <c r="O80" s="18">
        <f t="shared" si="26"/>
        <v>-1.2371579524722565E-3</v>
      </c>
      <c r="P80" s="18">
        <f t="shared" si="27"/>
        <v>0.97157851547394369</v>
      </c>
      <c r="Q80" s="19">
        <f t="shared" si="34"/>
        <v>-2.8421484526056306</v>
      </c>
      <c r="R80" s="9">
        <v>2.65</v>
      </c>
      <c r="S80" s="20">
        <f t="shared" si="28"/>
        <v>1.006528912942745</v>
      </c>
      <c r="T80" s="20">
        <f t="shared" si="29"/>
        <v>1.0379490011502845E-4</v>
      </c>
      <c r="U80" s="20">
        <f t="shared" si="30"/>
        <v>1.006528912942745</v>
      </c>
      <c r="V80" s="21">
        <f t="shared" si="31"/>
        <v>0.65289129427450465</v>
      </c>
    </row>
    <row r="81" spans="1:22" x14ac:dyDescent="0.3">
      <c r="A81">
        <f t="shared" si="21"/>
        <v>79</v>
      </c>
      <c r="B81" s="7">
        <v>44314</v>
      </c>
      <c r="C81" s="8">
        <v>3.5310000000000001</v>
      </c>
      <c r="D81" s="11">
        <f>TRUNC(1000/((1+C81/100)^(NETWORKDAYS($B81,$C$2-1,Feriados!$A$1:$A$936)/252)),6)</f>
        <v>993.82257000000004</v>
      </c>
      <c r="E81" s="12">
        <f t="shared" si="22"/>
        <v>1.010302503323679E-4</v>
      </c>
      <c r="F81" s="12">
        <f t="shared" si="23"/>
        <v>1.0040832079426445</v>
      </c>
      <c r="G81" s="13">
        <f t="shared" si="32"/>
        <v>0.40832079426444956</v>
      </c>
      <c r="H81" s="8">
        <v>5.6338999999999997</v>
      </c>
      <c r="I81" s="14">
        <f>TRUNC(1000/((1+H81/100)^(NETWORKDAYS($B81,$H$2-1,Feriados!$A$1:$A$936)/252)),6)</f>
        <v>937.44564000000003</v>
      </c>
      <c r="J81" s="15">
        <f t="shared" si="24"/>
        <v>3.6084441070904916E-4</v>
      </c>
      <c r="K81" s="15">
        <f t="shared" si="25"/>
        <v>0.9902483926240685</v>
      </c>
      <c r="L81" s="16">
        <f t="shared" si="33"/>
        <v>-0.97516073759315036</v>
      </c>
      <c r="M81" s="8">
        <v>7.0186999999999999</v>
      </c>
      <c r="N81" s="17">
        <f>TRUNC(1000/((1+M81/100)^(NETWORKDAYS($B81,$M$2-1,Feriados!$A$1:$A$936)/252)),6)</f>
        <v>862.85318299999994</v>
      </c>
      <c r="O81" s="18">
        <f t="shared" si="26"/>
        <v>1.2937291577608256E-3</v>
      </c>
      <c r="P81" s="18">
        <f t="shared" si="27"/>
        <v>0.97283547492846634</v>
      </c>
      <c r="Q81" s="19">
        <f t="shared" si="34"/>
        <v>-2.7164525071533663</v>
      </c>
      <c r="R81" s="9">
        <v>2.65</v>
      </c>
      <c r="S81" s="20">
        <f t="shared" si="28"/>
        <v>1.0066333855107268</v>
      </c>
      <c r="T81" s="20">
        <f t="shared" si="29"/>
        <v>1.0379490011502845E-4</v>
      </c>
      <c r="U81" s="20">
        <f t="shared" si="30"/>
        <v>1.0066333855107268</v>
      </c>
      <c r="V81" s="21">
        <f t="shared" si="31"/>
        <v>0.66333855107267858</v>
      </c>
    </row>
    <row r="82" spans="1:22" x14ac:dyDescent="0.3">
      <c r="A82">
        <f t="shared" si="21"/>
        <v>80</v>
      </c>
      <c r="B82" s="7">
        <v>44315</v>
      </c>
      <c r="C82" s="8">
        <v>3.5451000000000001</v>
      </c>
      <c r="D82" s="11">
        <f>TRUNC(1000/((1+C82/100)^(NETWORKDAYS($B82,$C$2-1,Feriados!$A$1:$A$936)/252)),6)</f>
        <v>993.93579699999998</v>
      </c>
      <c r="E82" s="12">
        <f t="shared" si="22"/>
        <v>1.139307995390304E-4</v>
      </c>
      <c r="F82" s="12">
        <f t="shared" si="23"/>
        <v>1.0041976039453291</v>
      </c>
      <c r="G82" s="13">
        <f t="shared" si="32"/>
        <v>0.4197603945329087</v>
      </c>
      <c r="H82" s="8">
        <v>5.6051000000000002</v>
      </c>
      <c r="I82" s="14">
        <f>TRUNC(1000/((1+H82/100)^(NETWORKDAYS($B82,$H$2-1,Feriados!$A$1:$A$936)/252)),6)</f>
        <v>937.94991900000002</v>
      </c>
      <c r="J82" s="15">
        <f t="shared" si="24"/>
        <v>5.379287912630204E-4</v>
      </c>
      <c r="K82" s="15">
        <f t="shared" si="25"/>
        <v>0.99078107574496288</v>
      </c>
      <c r="L82" s="16">
        <f t="shared" si="33"/>
        <v>-0.92189242550371198</v>
      </c>
      <c r="M82" s="8">
        <v>7.0162000000000004</v>
      </c>
      <c r="N82" s="17">
        <f>TRUNC(1000/((1+M82/100)^(NETWORKDAYS($B82,$M$2-1,Feriados!$A$1:$A$936)/252)),6)</f>
        <v>863.12924299999997</v>
      </c>
      <c r="O82" s="18">
        <f t="shared" si="26"/>
        <v>3.1993855436707186E-4</v>
      </c>
      <c r="P82" s="18">
        <f t="shared" si="27"/>
        <v>0.97314672250395196</v>
      </c>
      <c r="Q82" s="19">
        <f t="shared" si="34"/>
        <v>-2.6853277496048045</v>
      </c>
      <c r="R82" s="9">
        <v>2.65</v>
      </c>
      <c r="S82" s="20">
        <f t="shared" si="28"/>
        <v>1.0067378689224282</v>
      </c>
      <c r="T82" s="20">
        <f t="shared" si="29"/>
        <v>1.0379490011502845E-4</v>
      </c>
      <c r="U82" s="20">
        <f t="shared" si="30"/>
        <v>1.0067378689224282</v>
      </c>
      <c r="V82" s="21">
        <f t="shared" si="31"/>
        <v>0.67378689224282251</v>
      </c>
    </row>
    <row r="83" spans="1:22" x14ac:dyDescent="0.3">
      <c r="A83">
        <f t="shared" si="21"/>
        <v>81</v>
      </c>
      <c r="B83" s="7">
        <v>44316</v>
      </c>
      <c r="C83" s="8">
        <v>3.5684999999999998</v>
      </c>
      <c r="D83" s="11">
        <f>TRUNC(1000/((1+C83/100)^(NETWORKDAYS($B83,$C$2-1,Feriados!$A$1:$A$936)/252)),6)</f>
        <v>994.03488200000004</v>
      </c>
      <c r="E83" s="12">
        <f t="shared" si="22"/>
        <v>9.9689537593095068E-5</v>
      </c>
      <c r="F83" s="12">
        <f t="shared" si="23"/>
        <v>1.0042977119401184</v>
      </c>
      <c r="G83" s="13">
        <f t="shared" si="32"/>
        <v>0.42977119401184094</v>
      </c>
      <c r="H83" s="8">
        <v>5.6614000000000004</v>
      </c>
      <c r="I83" s="14">
        <f>TRUNC(1000/((1+H83/100)^(NETWORKDAYS($B83,$H$2-1,Feriados!$A$1:$A$936)/252)),6)</f>
        <v>937.56777699999998</v>
      </c>
      <c r="J83" s="15">
        <f t="shared" si="24"/>
        <v>-4.0742260568393807E-4</v>
      </c>
      <c r="K83" s="15">
        <f t="shared" si="25"/>
        <v>0.99037740913742056</v>
      </c>
      <c r="L83" s="16">
        <f t="shared" si="33"/>
        <v>-0.96225908625794387</v>
      </c>
      <c r="M83" s="8">
        <v>7.1109</v>
      </c>
      <c r="N83" s="17">
        <f>TRUNC(1000/((1+M83/100)^(NETWORKDAYS($B83,$M$2-1,Feriados!$A$1:$A$936)/252)),6)</f>
        <v>861.70851500000003</v>
      </c>
      <c r="O83" s="18">
        <f t="shared" si="26"/>
        <v>-1.6460200039820627E-3</v>
      </c>
      <c r="P83" s="18">
        <f t="shared" si="27"/>
        <v>0.97154490353190082</v>
      </c>
      <c r="Q83" s="19">
        <f t="shared" si="34"/>
        <v>-2.8455096468099184</v>
      </c>
      <c r="R83" s="9">
        <v>2.65</v>
      </c>
      <c r="S83" s="20">
        <f t="shared" si="28"/>
        <v>1.0068423631789751</v>
      </c>
      <c r="T83" s="20">
        <f t="shared" si="29"/>
        <v>1.0379490011502845E-4</v>
      </c>
      <c r="U83" s="20">
        <f t="shared" si="30"/>
        <v>1.0068423631789751</v>
      </c>
      <c r="V83" s="21">
        <f t="shared" si="31"/>
        <v>0.68423631789751305</v>
      </c>
    </row>
    <row r="84" spans="1:22" x14ac:dyDescent="0.3">
      <c r="A84">
        <f t="shared" si="21"/>
        <v>82</v>
      </c>
      <c r="B84" s="7">
        <v>44319</v>
      </c>
      <c r="C84" s="8">
        <v>3.593</v>
      </c>
      <c r="D84" s="11">
        <f>TRUNC(1000/((1+C84/100)^(NETWORKDAYS($B84,$C$2-1,Feriados!$A$1:$A$936)/252)),6)</f>
        <v>994.13400999999999</v>
      </c>
      <c r="E84" s="12">
        <f t="shared" si="22"/>
        <v>9.9722858618811472E-5</v>
      </c>
      <c r="F84" s="12">
        <f t="shared" si="23"/>
        <v>1.0043978633788575</v>
      </c>
      <c r="G84" s="13">
        <f t="shared" si="32"/>
        <v>0.43978633788575028</v>
      </c>
      <c r="H84" s="8">
        <v>5.7748999999999997</v>
      </c>
      <c r="I84" s="14">
        <f>TRUNC(1000/((1+H84/100)^(NETWORKDAYS($B84,$H$2-1,Feriados!$A$1:$A$936)/252)),6)</f>
        <v>936.59881900000005</v>
      </c>
      <c r="J84" s="15">
        <f t="shared" si="24"/>
        <v>-1.0334804840460565E-3</v>
      </c>
      <c r="K84" s="15">
        <f t="shared" si="25"/>
        <v>0.98935387341323699</v>
      </c>
      <c r="L84" s="16">
        <f t="shared" si="33"/>
        <v>-1.0646126586763005</v>
      </c>
      <c r="M84" s="8">
        <v>7.2522000000000002</v>
      </c>
      <c r="N84" s="17">
        <f>TRUNC(1000/((1+M84/100)^(NETWORKDAYS($B84,$M$2-1,Feriados!$A$1:$A$936)/252)),6)</f>
        <v>859.48942799999998</v>
      </c>
      <c r="O84" s="18">
        <f t="shared" si="26"/>
        <v>-2.5752176767106505E-3</v>
      </c>
      <c r="P84" s="18">
        <f t="shared" si="27"/>
        <v>0.96904296392260736</v>
      </c>
      <c r="Q84" s="19">
        <f t="shared" si="34"/>
        <v>-3.0957036077392641</v>
      </c>
      <c r="R84" s="9">
        <v>2.65</v>
      </c>
      <c r="S84" s="20">
        <f t="shared" si="28"/>
        <v>1.0069468682814928</v>
      </c>
      <c r="T84" s="20">
        <f t="shared" si="29"/>
        <v>1.0379490011502845E-4</v>
      </c>
      <c r="U84" s="20">
        <f t="shared" si="30"/>
        <v>1.0069468682814928</v>
      </c>
      <c r="V84" s="21">
        <f t="shared" si="31"/>
        <v>0.6946868281492824</v>
      </c>
    </row>
    <row r="85" spans="1:22" x14ac:dyDescent="0.3">
      <c r="A85">
        <f t="shared" si="21"/>
        <v>83</v>
      </c>
      <c r="B85" s="7">
        <v>44320</v>
      </c>
      <c r="C85" s="8">
        <v>3.613</v>
      </c>
      <c r="D85" s="11">
        <f>TRUNC(1000/((1+C85/100)^(NETWORKDAYS($B85,$C$2-1,Feriados!$A$1:$A$936)/252)),6)</f>
        <v>994.24204799999995</v>
      </c>
      <c r="E85" s="12">
        <f t="shared" si="22"/>
        <v>1.0867548933357618E-4</v>
      </c>
      <c r="F85" s="12">
        <f t="shared" si="23"/>
        <v>1.0045070168081458</v>
      </c>
      <c r="G85" s="13">
        <f t="shared" si="32"/>
        <v>0.45070168081458029</v>
      </c>
      <c r="H85" s="8">
        <v>5.9</v>
      </c>
      <c r="I85" s="14">
        <f>TRUNC(1000/((1+H85/100)^(NETWORKDAYS($B85,$H$2-1,Feriados!$A$1:$A$936)/252)),6)</f>
        <v>935.52092600000003</v>
      </c>
      <c r="J85" s="15">
        <f t="shared" si="24"/>
        <v>-1.150858807563826E-3</v>
      </c>
      <c r="K85" s="15">
        <f t="shared" si="25"/>
        <v>0.988215266794222</v>
      </c>
      <c r="L85" s="16">
        <f t="shared" si="33"/>
        <v>-1.1784733205777997</v>
      </c>
      <c r="M85" s="8">
        <v>7.4</v>
      </c>
      <c r="N85" s="17">
        <f>TRUNC(1000/((1+M85/100)^(NETWORKDAYS($B85,$M$2-1,Feriados!$A$1:$A$936)/252)),6)</f>
        <v>857.17623600000002</v>
      </c>
      <c r="O85" s="18">
        <f t="shared" si="26"/>
        <v>-2.6913559662772313E-3</v>
      </c>
      <c r="P85" s="18">
        <f t="shared" si="27"/>
        <v>0.96643492436007528</v>
      </c>
      <c r="Q85" s="19">
        <f t="shared" si="34"/>
        <v>-3.3565075639924724</v>
      </c>
      <c r="R85" s="9">
        <v>2.65</v>
      </c>
      <c r="S85" s="20">
        <f t="shared" si="28"/>
        <v>1.0070513842311073</v>
      </c>
      <c r="T85" s="20">
        <f t="shared" si="29"/>
        <v>1.0379490011502845E-4</v>
      </c>
      <c r="U85" s="20">
        <f t="shared" si="30"/>
        <v>1.0070513842311073</v>
      </c>
      <c r="V85" s="21">
        <f t="shared" si="31"/>
        <v>0.70513842311072938</v>
      </c>
    </row>
    <row r="86" spans="1:22" x14ac:dyDescent="0.3">
      <c r="A86">
        <f t="shared" si="21"/>
        <v>84</v>
      </c>
      <c r="B86" s="7">
        <v>44321</v>
      </c>
      <c r="C86" s="8">
        <v>3.6389999999999998</v>
      </c>
      <c r="D86" s="11">
        <f>TRUNC(1000/((1+C86/100)^(NETWORKDAYS($B86,$C$2-1,Feriados!$A$1:$A$936)/252)),6)</f>
        <v>994.342489</v>
      </c>
      <c r="E86" s="12">
        <f t="shared" si="22"/>
        <v>1.0102268376410706E-4</v>
      </c>
      <c r="F86" s="12">
        <f t="shared" si="23"/>
        <v>1.0046084948028435</v>
      </c>
      <c r="G86" s="13">
        <f t="shared" si="32"/>
        <v>0.46084948028435324</v>
      </c>
      <c r="H86" s="8">
        <v>5.875</v>
      </c>
      <c r="I86" s="14">
        <f>TRUNC(1000/((1+H86/100)^(NETWORKDAYS($B86,$H$2-1,Feriados!$A$1:$A$936)/252)),6)</f>
        <v>935.98979199999997</v>
      </c>
      <c r="J86" s="15">
        <f t="shared" si="24"/>
        <v>5.0118173412183609E-4</v>
      </c>
      <c r="K86" s="15">
        <f t="shared" si="25"/>
        <v>0.98871054223531962</v>
      </c>
      <c r="L86" s="16">
        <f t="shared" si="33"/>
        <v>-1.1289457764680377</v>
      </c>
      <c r="M86" s="8">
        <v>7.34</v>
      </c>
      <c r="N86" s="17">
        <f>TRUNC(1000/((1+M86/100)^(NETWORKDAYS($B86,$M$2-1,Feriados!$A$1:$A$936)/252)),6)</f>
        <v>858.45215499999995</v>
      </c>
      <c r="O86" s="18">
        <f t="shared" si="26"/>
        <v>1.4885142009466446E-3</v>
      </c>
      <c r="P86" s="18">
        <f t="shared" si="27"/>
        <v>0.96787347646927602</v>
      </c>
      <c r="Q86" s="19">
        <f t="shared" si="34"/>
        <v>-3.2126523530723983</v>
      </c>
      <c r="R86" s="9">
        <v>2.65</v>
      </c>
      <c r="S86" s="20">
        <f t="shared" si="28"/>
        <v>1.0071559110289443</v>
      </c>
      <c r="T86" s="20">
        <f t="shared" si="29"/>
        <v>1.0379490011502845E-4</v>
      </c>
      <c r="U86" s="20">
        <f t="shared" si="30"/>
        <v>1.0071559110289443</v>
      </c>
      <c r="V86" s="21">
        <f t="shared" si="31"/>
        <v>0.71559110289443062</v>
      </c>
    </row>
    <row r="87" spans="1:22" x14ac:dyDescent="0.3">
      <c r="A87">
        <f t="shared" si="21"/>
        <v>85</v>
      </c>
      <c r="B87" s="7">
        <v>44322</v>
      </c>
      <c r="C87" s="8">
        <v>3.6549999999999998</v>
      </c>
      <c r="D87" s="11">
        <f>TRUNC(1000/((1+C87/100)^(NETWORKDAYS($B87,$C$2-1,Feriados!$A$1:$A$936)/252)),6)</f>
        <v>994.45977700000003</v>
      </c>
      <c r="E87" s="12">
        <f t="shared" si="22"/>
        <v>1.1795533359726385E-4</v>
      </c>
      <c r="F87" s="12">
        <f t="shared" si="23"/>
        <v>1.0047269937329826</v>
      </c>
      <c r="G87" s="13">
        <f t="shared" si="32"/>
        <v>0.47269937329825762</v>
      </c>
      <c r="H87" s="8">
        <v>5.89</v>
      </c>
      <c r="I87" s="14">
        <f>TRUNC(1000/((1+H87/100)^(NETWORKDAYS($B87,$H$2-1,Feriados!$A$1:$A$936)/252)),6)</f>
        <v>936.04871700000001</v>
      </c>
      <c r="J87" s="15">
        <f t="shared" si="24"/>
        <v>6.2954746412602347E-5</v>
      </c>
      <c r="K87" s="15">
        <f t="shared" si="25"/>
        <v>0.98877278625678156</v>
      </c>
      <c r="L87" s="16">
        <f t="shared" si="33"/>
        <v>-1.1227213743218445</v>
      </c>
      <c r="M87" s="8">
        <v>7.4002999999999997</v>
      </c>
      <c r="N87" s="17">
        <f>TRUNC(1000/((1+M87/100)^(NETWORKDAYS($B87,$M$2-1,Feriados!$A$1:$A$936)/252)),6)</f>
        <v>857.65688599999999</v>
      </c>
      <c r="O87" s="18">
        <f t="shared" si="26"/>
        <v>-9.26398746124657E-4</v>
      </c>
      <c r="P87" s="18">
        <f t="shared" si="27"/>
        <v>0.96697683969426762</v>
      </c>
      <c r="Q87" s="19">
        <f t="shared" si="34"/>
        <v>-3.302316030573238</v>
      </c>
      <c r="R87" s="9">
        <v>3.4</v>
      </c>
      <c r="S87" s="20">
        <f t="shared" si="28"/>
        <v>1.0072604486761298</v>
      </c>
      <c r="T87" s="20">
        <f t="shared" si="29"/>
        <v>1.0379490011502845E-4</v>
      </c>
      <c r="U87" s="20">
        <f t="shared" si="30"/>
        <v>1.0072604486761298</v>
      </c>
      <c r="V87" s="21">
        <f t="shared" si="31"/>
        <v>0.72604486761298492</v>
      </c>
    </row>
    <row r="88" spans="1:22" x14ac:dyDescent="0.3">
      <c r="A88">
        <f t="shared" si="21"/>
        <v>86</v>
      </c>
      <c r="B88" s="7">
        <v>44323</v>
      </c>
      <c r="C88" s="8">
        <v>3.6577000000000002</v>
      </c>
      <c r="D88" s="11">
        <f>TRUNC(1000/((1+C88/100)^(NETWORKDAYS($B88,$C$2-1,Feriados!$A$1:$A$936)/252)),6)</f>
        <v>994.59754399999997</v>
      </c>
      <c r="E88" s="12">
        <f t="shared" si="22"/>
        <v>1.3853451209011602E-4</v>
      </c>
      <c r="F88" s="12">
        <f t="shared" si="23"/>
        <v>1.0048661830968431</v>
      </c>
      <c r="G88" s="13">
        <f t="shared" si="32"/>
        <v>0.48661830968430575</v>
      </c>
      <c r="H88" s="8">
        <v>5.9588999999999999</v>
      </c>
      <c r="I88" s="14">
        <f>TRUNC(1000/((1+H88/100)^(NETWORKDAYS($B88,$H$2-1,Feriados!$A$1:$A$936)/252)),6)</f>
        <v>935.56074699999999</v>
      </c>
      <c r="J88" s="15">
        <f t="shared" si="24"/>
        <v>-5.2130833698904588E-4</v>
      </c>
      <c r="K88" s="15">
        <f t="shared" si="25"/>
        <v>0.98825733075991806</v>
      </c>
      <c r="L88" s="16">
        <f t="shared" si="33"/>
        <v>-1.1742669240081938</v>
      </c>
      <c r="M88" s="8">
        <v>7.4705000000000004</v>
      </c>
      <c r="N88" s="17">
        <f>TRUNC(1000/((1+M88/100)^(NETWORKDAYS($B88,$M$2-1,Feriados!$A$1:$A$936)/252)),6)</f>
        <v>856.69730700000002</v>
      </c>
      <c r="O88" s="18">
        <f t="shared" si="26"/>
        <v>-1.1188378658921749E-3</v>
      </c>
      <c r="P88" s="18">
        <f t="shared" si="27"/>
        <v>0.96589494939057696</v>
      </c>
      <c r="Q88" s="19">
        <f t="shared" si="34"/>
        <v>-3.4105050609423038</v>
      </c>
      <c r="R88" s="9">
        <v>3.4</v>
      </c>
      <c r="S88" s="20">
        <f t="shared" si="28"/>
        <v>1.0073940985244987</v>
      </c>
      <c r="T88" s="20">
        <f t="shared" si="29"/>
        <v>1.3268648495490254E-4</v>
      </c>
      <c r="U88" s="20">
        <f t="shared" si="30"/>
        <v>1.0073940985244987</v>
      </c>
      <c r="V88" s="21">
        <f t="shared" si="31"/>
        <v>0.73940985244986823</v>
      </c>
    </row>
    <row r="89" spans="1:22" x14ac:dyDescent="0.3">
      <c r="A89">
        <f t="shared" si="21"/>
        <v>87</v>
      </c>
      <c r="B89" s="7">
        <v>44326</v>
      </c>
      <c r="C89" s="8">
        <v>3.6732999999999998</v>
      </c>
      <c r="D89" s="11">
        <f>TRUNC(1000/((1+C89/100)^(NETWORKDAYS($B89,$C$2-1,Feriados!$A$1:$A$936)/252)),6)</f>
        <v>994.71736099999998</v>
      </c>
      <c r="E89" s="12">
        <f t="shared" si="22"/>
        <v>1.2046782210828333E-4</v>
      </c>
      <c r="F89" s="12">
        <f t="shared" si="23"/>
        <v>1.0049872371374311</v>
      </c>
      <c r="G89" s="13">
        <f t="shared" si="32"/>
        <v>0.49872371374310998</v>
      </c>
      <c r="H89" s="8">
        <v>5.9157000000000002</v>
      </c>
      <c r="I89" s="14">
        <f>TRUNC(1000/((1+H89/100)^(NETWORKDAYS($B89,$H$2-1,Feriados!$A$1:$A$936)/252)),6)</f>
        <v>936.21338700000001</v>
      </c>
      <c r="J89" s="15">
        <f t="shared" si="24"/>
        <v>6.9759232855037823E-4</v>
      </c>
      <c r="K89" s="15">
        <f t="shared" si="25"/>
        <v>0.98894673149248991</v>
      </c>
      <c r="L89" s="16">
        <f t="shared" si="33"/>
        <v>-1.1053268507510094</v>
      </c>
      <c r="M89" s="8">
        <v>7.4958999999999998</v>
      </c>
      <c r="N89" s="17">
        <f>TRUNC(1000/((1+M89/100)^(NETWORKDAYS($B89,$M$2-1,Feriados!$A$1:$A$936)/252)),6)</f>
        <v>856.50843099999997</v>
      </c>
      <c r="O89" s="18">
        <f t="shared" si="26"/>
        <v>-2.2046993547986116E-4</v>
      </c>
      <c r="P89" s="18">
        <f t="shared" si="27"/>
        <v>0.96568199859340453</v>
      </c>
      <c r="Q89" s="19">
        <f t="shared" si="34"/>
        <v>-3.4318001406595466</v>
      </c>
      <c r="R89" s="9">
        <v>3.4</v>
      </c>
      <c r="S89" s="20">
        <f t="shared" si="28"/>
        <v>1.0075277661063962</v>
      </c>
      <c r="T89" s="20">
        <f t="shared" si="29"/>
        <v>1.3268648495490254E-4</v>
      </c>
      <c r="U89" s="20">
        <f t="shared" si="30"/>
        <v>1.0075277661063962</v>
      </c>
      <c r="V89" s="21">
        <f t="shared" si="31"/>
        <v>0.75277661063961609</v>
      </c>
    </row>
    <row r="90" spans="1:22" x14ac:dyDescent="0.3">
      <c r="A90">
        <f t="shared" si="21"/>
        <v>88</v>
      </c>
      <c r="B90" s="7">
        <v>44327</v>
      </c>
      <c r="C90" s="8">
        <v>3.6751</v>
      </c>
      <c r="D90" s="11">
        <f>TRUNC(1000/((1+C90/100)^(NETWORKDAYS($B90,$C$2-1,Feriados!$A$1:$A$936)/252)),6)</f>
        <v>994.85729900000001</v>
      </c>
      <c r="E90" s="12">
        <f t="shared" si="22"/>
        <v>1.4068116782373075E-4</v>
      </c>
      <c r="F90" s="12">
        <f t="shared" si="23"/>
        <v>1.0051286199155995</v>
      </c>
      <c r="G90" s="13">
        <f t="shared" si="32"/>
        <v>0.51286199155995416</v>
      </c>
      <c r="H90" s="8">
        <v>5.8619000000000003</v>
      </c>
      <c r="I90" s="14">
        <f>TRUNC(1000/((1+H90/100)^(NETWORKDAYS($B90,$H$2-1,Feriados!$A$1:$A$936)/252)),6)</f>
        <v>936.97083899999996</v>
      </c>
      <c r="J90" s="15">
        <f t="shared" si="24"/>
        <v>8.0905914241102828E-4</v>
      </c>
      <c r="K90" s="15">
        <f t="shared" si="25"/>
        <v>0.98974684788696143</v>
      </c>
      <c r="L90" s="16">
        <f t="shared" si="33"/>
        <v>-1.0253152113038566</v>
      </c>
      <c r="M90" s="8">
        <v>7.37</v>
      </c>
      <c r="N90" s="17">
        <f>TRUNC(1000/((1+M90/100)^(NETWORKDAYS($B90,$M$2-1,Feriados!$A$1:$A$936)/252)),6)</f>
        <v>858.90433499999995</v>
      </c>
      <c r="O90" s="18">
        <f t="shared" si="26"/>
        <v>2.7972917875456194E-3</v>
      </c>
      <c r="P90" s="18">
        <f t="shared" si="27"/>
        <v>0.96838329291745051</v>
      </c>
      <c r="Q90" s="19">
        <f t="shared" si="34"/>
        <v>-3.1616707082549489</v>
      </c>
      <c r="R90" s="9">
        <v>3.4</v>
      </c>
      <c r="S90" s="20">
        <f t="shared" si="28"/>
        <v>1.0076614514241753</v>
      </c>
      <c r="T90" s="20">
        <f t="shared" si="29"/>
        <v>1.3268648495490254E-4</v>
      </c>
      <c r="U90" s="20">
        <f t="shared" si="30"/>
        <v>1.0076614514241753</v>
      </c>
      <c r="V90" s="21">
        <f t="shared" si="31"/>
        <v>0.76614514241752918</v>
      </c>
    </row>
    <row r="91" spans="1:22" x14ac:dyDescent="0.3">
      <c r="A91">
        <f t="shared" si="21"/>
        <v>89</v>
      </c>
      <c r="B91" s="7">
        <v>44328</v>
      </c>
      <c r="C91" s="8">
        <v>3.6981999999999999</v>
      </c>
      <c r="D91" s="11">
        <f>TRUNC(1000/((1+C91/100)^(NETWORKDAYS($B91,$C$2-1,Feriados!$A$1:$A$936)/252)),6)</f>
        <v>994.96900700000003</v>
      </c>
      <c r="E91" s="12">
        <f t="shared" si="22"/>
        <v>1.1228545049868366E-4</v>
      </c>
      <c r="F91" s="12">
        <f t="shared" si="23"/>
        <v>1.0052414812354959</v>
      </c>
      <c r="G91" s="13">
        <f t="shared" si="32"/>
        <v>0.52414812354959484</v>
      </c>
      <c r="H91" s="8">
        <v>6.0419999999999998</v>
      </c>
      <c r="I91" s="14">
        <f>TRUNC(1000/((1+H91/100)^(NETWORKDAYS($B91,$H$2-1,Feriados!$A$1:$A$936)/252)),6)</f>
        <v>935.37011700000005</v>
      </c>
      <c r="J91" s="15">
        <f t="shared" si="24"/>
        <v>-1.7084010871760702E-3</v>
      </c>
      <c r="K91" s="15">
        <f t="shared" si="25"/>
        <v>0.98805596329600232</v>
      </c>
      <c r="L91" s="16">
        <f t="shared" si="33"/>
        <v>-1.1944036703997685</v>
      </c>
      <c r="M91" s="8">
        <v>7.6</v>
      </c>
      <c r="N91" s="17">
        <f>TRUNC(1000/((1+M91/100)^(NETWORKDAYS($B91,$M$2-1,Feriados!$A$1:$A$936)/252)),6)</f>
        <v>855.23078499999997</v>
      </c>
      <c r="O91" s="18">
        <f t="shared" si="26"/>
        <v>-4.2770188137425391E-3</v>
      </c>
      <c r="P91" s="18">
        <f t="shared" si="27"/>
        <v>0.96424149935472858</v>
      </c>
      <c r="Q91" s="19">
        <f t="shared" si="34"/>
        <v>-3.5758500645271418</v>
      </c>
      <c r="R91" s="9">
        <v>3.4</v>
      </c>
      <c r="S91" s="20">
        <f t="shared" si="28"/>
        <v>1.0077951544801893</v>
      </c>
      <c r="T91" s="20">
        <f t="shared" si="29"/>
        <v>1.3268648495490254E-4</v>
      </c>
      <c r="U91" s="20">
        <f t="shared" si="30"/>
        <v>1.0077951544801893</v>
      </c>
      <c r="V91" s="21">
        <f t="shared" si="31"/>
        <v>0.77951544801893036</v>
      </c>
    </row>
    <row r="92" spans="1:22" x14ac:dyDescent="0.3">
      <c r="A92">
        <f t="shared" si="21"/>
        <v>90</v>
      </c>
      <c r="B92" s="7">
        <v>44329</v>
      </c>
      <c r="C92" s="8">
        <v>3.7025000000000001</v>
      </c>
      <c r="D92" s="11">
        <f>TRUNC(1000/((1+C92/100)^(NETWORKDAYS($B92,$C$2-1,Feriados!$A$1:$A$936)/252)),6)</f>
        <v>995.10683100000006</v>
      </c>
      <c r="E92" s="12">
        <f t="shared" si="22"/>
        <v>1.3852089766652753E-4</v>
      </c>
      <c r="F92" s="12">
        <f t="shared" si="23"/>
        <v>1.0053807281878484</v>
      </c>
      <c r="G92" s="13">
        <f t="shared" si="32"/>
        <v>0.53807281878484048</v>
      </c>
      <c r="H92" s="8">
        <v>6.0186000000000002</v>
      </c>
      <c r="I92" s="14">
        <f>TRUNC(1000/((1+H92/100)^(NETWORKDAYS($B92,$H$2-1,Feriados!$A$1:$A$936)/252)),6)</f>
        <v>935.82225800000003</v>
      </c>
      <c r="J92" s="15">
        <f t="shared" si="24"/>
        <v>4.8338191672203656E-4</v>
      </c>
      <c r="K92" s="15">
        <f t="shared" si="25"/>
        <v>0.98853357168136902</v>
      </c>
      <c r="L92" s="16">
        <f t="shared" si="33"/>
        <v>-1.1466428318630983</v>
      </c>
      <c r="M92" s="8">
        <v>7.5549999999999997</v>
      </c>
      <c r="N92" s="17">
        <f>TRUNC(1000/((1+M92/100)^(NETWORKDAYS($B92,$M$2-1,Feriados!$A$1:$A$936)/252)),6)</f>
        <v>856.24231699999996</v>
      </c>
      <c r="O92" s="18">
        <f t="shared" si="26"/>
        <v>1.1827591075315169E-3</v>
      </c>
      <c r="P92" s="18">
        <f t="shared" si="27"/>
        <v>0.9653819647699502</v>
      </c>
      <c r="Q92" s="19">
        <f t="shared" si="34"/>
        <v>-3.4618035230049804</v>
      </c>
      <c r="R92" s="9">
        <v>3.4</v>
      </c>
      <c r="S92" s="20">
        <f t="shared" si="28"/>
        <v>1.0079288752767919</v>
      </c>
      <c r="T92" s="20">
        <f t="shared" si="29"/>
        <v>1.3268648495490254E-4</v>
      </c>
      <c r="U92" s="20">
        <f t="shared" si="30"/>
        <v>1.0079288752767919</v>
      </c>
      <c r="V92" s="21">
        <f t="shared" si="31"/>
        <v>0.79288752767918691</v>
      </c>
    </row>
    <row r="93" spans="1:22" x14ac:dyDescent="0.3">
      <c r="A93">
        <f t="shared" si="21"/>
        <v>91</v>
      </c>
      <c r="B93" s="7">
        <v>44330</v>
      </c>
      <c r="C93" s="8">
        <v>3.7172999999999998</v>
      </c>
      <c r="D93" s="11">
        <f>TRUNC(1000/((1+C93/100)^(NETWORKDAYS($B93,$C$2-1,Feriados!$A$1:$A$936)/252)),6)</f>
        <v>995.23180600000001</v>
      </c>
      <c r="E93" s="12">
        <f t="shared" si="22"/>
        <v>1.2558953079877533E-4</v>
      </c>
      <c r="F93" s="12">
        <f t="shared" si="23"/>
        <v>1.0055069934817757</v>
      </c>
      <c r="G93" s="13">
        <f t="shared" si="32"/>
        <v>0.5506993481775746</v>
      </c>
      <c r="H93" s="8">
        <v>6.1346999999999996</v>
      </c>
      <c r="I93" s="14">
        <f>TRUNC(1000/((1+H93/100)^(NETWORKDAYS($B93,$H$2-1,Feriados!$A$1:$A$936)/252)),6)</f>
        <v>934.88139200000001</v>
      </c>
      <c r="J93" s="15">
        <f t="shared" si="24"/>
        <v>-1.0053896367145931E-3</v>
      </c>
      <c r="K93" s="15">
        <f t="shared" si="25"/>
        <v>0.98753971027285614</v>
      </c>
      <c r="L93" s="16">
        <f t="shared" si="33"/>
        <v>-1.2460289727143858</v>
      </c>
      <c r="M93" s="8">
        <v>7.625</v>
      </c>
      <c r="N93" s="17">
        <f>TRUNC(1000/((1+M93/100)^(NETWORKDAYS($B93,$M$2-1,Feriados!$A$1:$A$936)/252)),6)</f>
        <v>855.30538300000001</v>
      </c>
      <c r="O93" s="18">
        <f t="shared" si="26"/>
        <v>-1.0942393074926393E-3</v>
      </c>
      <c r="P93" s="18">
        <f t="shared" si="27"/>
        <v>0.9643256058773545</v>
      </c>
      <c r="Q93" s="19">
        <f t="shared" si="34"/>
        <v>-3.5674394122645503</v>
      </c>
      <c r="R93" s="9">
        <v>3.4</v>
      </c>
      <c r="S93" s="20">
        <f t="shared" si="28"/>
        <v>1.0080626138163369</v>
      </c>
      <c r="T93" s="20">
        <f t="shared" si="29"/>
        <v>1.3268648495490254E-4</v>
      </c>
      <c r="U93" s="20">
        <f t="shared" si="30"/>
        <v>1.0080626138163369</v>
      </c>
      <c r="V93" s="21">
        <f t="shared" si="31"/>
        <v>0.80626138163368832</v>
      </c>
    </row>
    <row r="94" spans="1:22" x14ac:dyDescent="0.3">
      <c r="A94">
        <f t="shared" si="21"/>
        <v>92</v>
      </c>
      <c r="B94" s="7">
        <v>44333</v>
      </c>
      <c r="C94" s="8">
        <v>3.7339000000000002</v>
      </c>
      <c r="D94" s="11">
        <f>TRUNC(1000/((1+C94/100)^(NETWORKDAYS($B94,$C$2-1,Feriados!$A$1:$A$936)/252)),6)</f>
        <v>995.35573399999998</v>
      </c>
      <c r="E94" s="12">
        <f t="shared" si="22"/>
        <v>1.24521743831707E-4</v>
      </c>
      <c r="F94" s="12">
        <f t="shared" si="23"/>
        <v>1.005632200966039</v>
      </c>
      <c r="G94" s="13">
        <f t="shared" si="32"/>
        <v>0.56322009660390027</v>
      </c>
      <c r="H94" s="8">
        <v>6.0949999999999998</v>
      </c>
      <c r="I94" s="14">
        <f>TRUNC(1000/((1+H94/100)^(NETWORKDAYS($B94,$H$2-1,Feriados!$A$1:$A$936)/252)),6)</f>
        <v>935.49664900000005</v>
      </c>
      <c r="J94" s="15">
        <f t="shared" si="24"/>
        <v>6.5811236084600822E-4</v>
      </c>
      <c r="K94" s="15">
        <f t="shared" si="25"/>
        <v>0.988189622363013</v>
      </c>
      <c r="L94" s="16">
        <f t="shared" si="33"/>
        <v>-1.1810377636987002</v>
      </c>
      <c r="M94" s="8">
        <v>7.57</v>
      </c>
      <c r="N94" s="17">
        <f>TRUNC(1000/((1+M94/100)^(NETWORKDAYS($B94,$M$2-1,Feriados!$A$1:$A$936)/252)),6)</f>
        <v>856.48378600000001</v>
      </c>
      <c r="O94" s="18">
        <f t="shared" si="26"/>
        <v>1.3777570250601556E-3</v>
      </c>
      <c r="P94" s="18">
        <f t="shared" si="27"/>
        <v>0.96565421225529746</v>
      </c>
      <c r="Q94" s="19">
        <f t="shared" si="34"/>
        <v>-3.4345787744702538</v>
      </c>
      <c r="R94" s="9">
        <v>3.4</v>
      </c>
      <c r="S94" s="20">
        <f t="shared" si="28"/>
        <v>1.0081963701011787</v>
      </c>
      <c r="T94" s="20">
        <f t="shared" si="29"/>
        <v>1.3268648495490254E-4</v>
      </c>
      <c r="U94" s="20">
        <f t="shared" si="30"/>
        <v>1.0081963701011787</v>
      </c>
      <c r="V94" s="21">
        <f t="shared" si="31"/>
        <v>0.81963701011786849</v>
      </c>
    </row>
    <row r="95" spans="1:22" x14ac:dyDescent="0.3">
      <c r="A95">
        <f t="shared" si="21"/>
        <v>93</v>
      </c>
      <c r="B95" s="7">
        <v>44334</v>
      </c>
      <c r="C95" s="8">
        <v>3.74</v>
      </c>
      <c r="D95" s="11">
        <f>TRUNC(1000/((1+C95/100)^(NETWORKDAYS($B95,$C$2-1,Feriados!$A$1:$A$936)/252)),6)</f>
        <v>995.49333999999999</v>
      </c>
      <c r="E95" s="12">
        <f t="shared" si="22"/>
        <v>1.3824806076812024E-4</v>
      </c>
      <c r="F95" s="12">
        <f t="shared" si="23"/>
        <v>1.0057712276676685</v>
      </c>
      <c r="G95" s="13">
        <f t="shared" si="32"/>
        <v>0.5771227667668466</v>
      </c>
      <c r="H95" s="8">
        <v>6.1336000000000004</v>
      </c>
      <c r="I95" s="14">
        <f>TRUNC(1000/((1+H95/100)^(NETWORKDAYS($B95,$H$2-1,Feriados!$A$1:$A$936)/252)),6)</f>
        <v>935.33414300000004</v>
      </c>
      <c r="J95" s="15">
        <f t="shared" si="24"/>
        <v>-1.7371093757923006E-4</v>
      </c>
      <c r="K95" s="15">
        <f t="shared" si="25"/>
        <v>0.98801796301720624</v>
      </c>
      <c r="L95" s="16">
        <f t="shared" si="33"/>
        <v>-1.1982036982793765</v>
      </c>
      <c r="M95" s="8">
        <v>7.6550000000000002</v>
      </c>
      <c r="N95" s="17">
        <f>TRUNC(1000/((1+M95/100)^(NETWORKDAYS($B95,$M$2-1,Feriados!$A$1:$A$936)/252)),6)</f>
        <v>855.29905699999995</v>
      </c>
      <c r="O95" s="18">
        <f t="shared" si="26"/>
        <v>-1.3832474348791646E-3</v>
      </c>
      <c r="P95" s="18">
        <f t="shared" si="27"/>
        <v>0.96431847354321509</v>
      </c>
      <c r="Q95" s="19">
        <f t="shared" si="34"/>
        <v>-3.5681526456784907</v>
      </c>
      <c r="R95" s="9">
        <v>3.4</v>
      </c>
      <c r="S95" s="20">
        <f t="shared" si="28"/>
        <v>1.0083301441336716</v>
      </c>
      <c r="T95" s="20">
        <f t="shared" si="29"/>
        <v>1.3268648495490254E-4</v>
      </c>
      <c r="U95" s="20">
        <f t="shared" si="30"/>
        <v>1.0083301441336716</v>
      </c>
      <c r="V95" s="21">
        <f t="shared" si="31"/>
        <v>0.83301441336716131</v>
      </c>
    </row>
    <row r="96" spans="1:22" x14ac:dyDescent="0.3">
      <c r="A96">
        <f t="shared" si="21"/>
        <v>94</v>
      </c>
      <c r="B96" s="7">
        <v>44335</v>
      </c>
      <c r="C96" s="8">
        <v>3.7418</v>
      </c>
      <c r="D96" s="11">
        <f>TRUNC(1000/((1+C96/100)^(NETWORKDAYS($B96,$C$2-1,Feriados!$A$1:$A$936)/252)),6)</f>
        <v>995.63634200000001</v>
      </c>
      <c r="E96" s="12">
        <f t="shared" si="22"/>
        <v>1.4364937890998242E-4</v>
      </c>
      <c r="F96" s="12">
        <f t="shared" si="23"/>
        <v>1.0059157060798485</v>
      </c>
      <c r="G96" s="13">
        <f t="shared" si="32"/>
        <v>0.59157060798484817</v>
      </c>
      <c r="H96" s="8">
        <v>6.1881000000000004</v>
      </c>
      <c r="I96" s="14">
        <f>TRUNC(1000/((1+H96/100)^(NETWORKDAYS($B96,$H$2-1,Feriados!$A$1:$A$936)/252)),6)</f>
        <v>935.01780699999995</v>
      </c>
      <c r="J96" s="15">
        <f t="shared" si="24"/>
        <v>-3.3820640716208938E-4</v>
      </c>
      <c r="K96" s="15">
        <f t="shared" si="25"/>
        <v>0.98768380901172259</v>
      </c>
      <c r="L96" s="16">
        <f t="shared" si="33"/>
        <v>-1.2316190988277409</v>
      </c>
      <c r="M96" s="8">
        <v>7.7012</v>
      </c>
      <c r="N96" s="17">
        <f>TRUNC(1000/((1+M96/100)^(NETWORKDAYS($B96,$M$2-1,Feriados!$A$1:$A$936)/252)),6)</f>
        <v>854.77339400000005</v>
      </c>
      <c r="O96" s="18">
        <f t="shared" si="26"/>
        <v>-6.1459555660414722E-4</v>
      </c>
      <c r="P96" s="18">
        <f t="shared" si="27"/>
        <v>0.96372580769422411</v>
      </c>
      <c r="Q96" s="19">
        <f t="shared" si="34"/>
        <v>-3.6274192305775887</v>
      </c>
      <c r="R96" s="9">
        <v>3.4</v>
      </c>
      <c r="S96" s="20">
        <f t="shared" si="28"/>
        <v>1.0084639359161707</v>
      </c>
      <c r="T96" s="20">
        <f t="shared" si="29"/>
        <v>1.3268648495490254E-4</v>
      </c>
      <c r="U96" s="20">
        <f t="shared" si="30"/>
        <v>1.0084639359161707</v>
      </c>
      <c r="V96" s="21">
        <f t="shared" si="31"/>
        <v>0.84639359161706729</v>
      </c>
    </row>
    <row r="97" spans="1:22" x14ac:dyDescent="0.3">
      <c r="A97">
        <f t="shared" si="21"/>
        <v>95</v>
      </c>
      <c r="B97" s="7">
        <v>44336</v>
      </c>
      <c r="C97" s="8">
        <v>3.7547000000000001</v>
      </c>
      <c r="D97" s="11">
        <f>TRUNC(1000/((1+C97/100)^(NETWORKDAYS($B97,$C$2-1,Feriados!$A$1:$A$936)/252)),6)</f>
        <v>995.76724100000001</v>
      </c>
      <c r="E97" s="12">
        <f t="shared" si="22"/>
        <v>1.3147270190749794E-4</v>
      </c>
      <c r="F97" s="12">
        <f t="shared" si="23"/>
        <v>1.006047956535618</v>
      </c>
      <c r="G97" s="13">
        <f t="shared" si="32"/>
        <v>0.60479565356179599</v>
      </c>
      <c r="H97" s="8">
        <v>6.1277999999999997</v>
      </c>
      <c r="I97" s="14">
        <f>TRUNC(1000/((1+H97/100)^(NETWORKDAYS($B97,$H$2-1,Feriados!$A$1:$A$936)/252)),6)</f>
        <v>935.83317099999999</v>
      </c>
      <c r="J97" s="15">
        <f t="shared" si="24"/>
        <v>8.7203045107364652E-4</v>
      </c>
      <c r="K97" s="15">
        <f t="shared" si="25"/>
        <v>0.9885450993692132</v>
      </c>
      <c r="L97" s="16">
        <f t="shared" si="33"/>
        <v>-1.1454900630786802</v>
      </c>
      <c r="M97" s="8">
        <v>7.6007999999999996</v>
      </c>
      <c r="N97" s="17">
        <f>TRUNC(1000/((1+M97/100)^(NETWORKDAYS($B97,$M$2-1,Feriados!$A$1:$A$936)/252)),6)</f>
        <v>856.71021199999996</v>
      </c>
      <c r="O97" s="18">
        <f t="shared" si="26"/>
        <v>2.2658847521404013E-3</v>
      </c>
      <c r="P97" s="18">
        <f t="shared" si="27"/>
        <v>0.96590949930712267</v>
      </c>
      <c r="Q97" s="19">
        <f t="shared" si="34"/>
        <v>-3.4090500692877335</v>
      </c>
      <c r="R97" s="9">
        <v>3.4</v>
      </c>
      <c r="S97" s="20">
        <f t="shared" si="28"/>
        <v>1.0085977454510311</v>
      </c>
      <c r="T97" s="20">
        <f t="shared" si="29"/>
        <v>1.3268648495490254E-4</v>
      </c>
      <c r="U97" s="20">
        <f t="shared" si="30"/>
        <v>1.0085977454510311</v>
      </c>
      <c r="V97" s="21">
        <f t="shared" si="31"/>
        <v>0.85977454510310913</v>
      </c>
    </row>
    <row r="98" spans="1:22" x14ac:dyDescent="0.3">
      <c r="A98">
        <f t="shared" si="21"/>
        <v>96</v>
      </c>
      <c r="B98" s="7">
        <v>44337</v>
      </c>
      <c r="C98" s="8">
        <v>3.7501000000000002</v>
      </c>
      <c r="D98" s="11">
        <f>TRUNC(1000/((1+C98/100)^(NETWORKDAYS($B98,$C$2-1,Feriados!$A$1:$A$936)/252)),6)</f>
        <v>995.91780600000004</v>
      </c>
      <c r="E98" s="12">
        <f t="shared" si="22"/>
        <v>1.512050143854804E-4</v>
      </c>
      <c r="F98" s="12">
        <f t="shared" si="23"/>
        <v>1.0062000760313583</v>
      </c>
      <c r="G98" s="13">
        <f t="shared" si="32"/>
        <v>0.62000760313583037</v>
      </c>
      <c r="H98" s="8">
        <v>6.1277999999999997</v>
      </c>
      <c r="I98" s="14">
        <f>TRUNC(1000/((1+H98/100)^(NETWORKDAYS($B98,$H$2-1,Feriados!$A$1:$A$936)/252)),6)</f>
        <v>936.05406000000005</v>
      </c>
      <c r="J98" s="15">
        <f t="shared" si="24"/>
        <v>2.3603459125531856E-4</v>
      </c>
      <c r="K98" s="15">
        <f t="shared" si="25"/>
        <v>0.9887784302076803</v>
      </c>
      <c r="L98" s="16">
        <f t="shared" si="33"/>
        <v>-1.1221569792319697</v>
      </c>
      <c r="M98" s="8">
        <v>7.5808999999999997</v>
      </c>
      <c r="N98" s="17">
        <f>TRUNC(1000/((1+M98/100)^(NETWORKDAYS($B98,$M$2-1,Feriados!$A$1:$A$936)/252)),6)</f>
        <v>857.29335300000002</v>
      </c>
      <c r="O98" s="18">
        <f t="shared" si="26"/>
        <v>6.806747390564194E-4</v>
      </c>
      <c r="P98" s="18">
        <f t="shared" si="27"/>
        <v>0.96656696950351562</v>
      </c>
      <c r="Q98" s="19">
        <f t="shared" si="34"/>
        <v>-3.3433030496484384</v>
      </c>
      <c r="R98" s="9">
        <v>3.4</v>
      </c>
      <c r="S98" s="20">
        <f t="shared" si="28"/>
        <v>1.0087315727406083</v>
      </c>
      <c r="T98" s="20">
        <f t="shared" si="29"/>
        <v>1.3268648495490254E-4</v>
      </c>
      <c r="U98" s="20">
        <f t="shared" si="30"/>
        <v>1.0087315727406083</v>
      </c>
      <c r="V98" s="21">
        <f t="shared" si="31"/>
        <v>0.87315727406083177</v>
      </c>
    </row>
    <row r="99" spans="1:22" x14ac:dyDescent="0.3">
      <c r="A99">
        <f t="shared" si="21"/>
        <v>97</v>
      </c>
      <c r="B99" s="7">
        <v>44340</v>
      </c>
      <c r="C99" s="8">
        <v>3.7667000000000002</v>
      </c>
      <c r="D99" s="11">
        <f>TRUNC(1000/((1+C99/100)^(NETWORKDAYS($B99,$C$2-1,Feriados!$A$1:$A$936)/252)),6)</f>
        <v>996.04623700000002</v>
      </c>
      <c r="E99" s="12">
        <f t="shared" si="22"/>
        <v>1.2895742924379228E-4</v>
      </c>
      <c r="F99" s="12">
        <f t="shared" si="23"/>
        <v>1.0063298330064683</v>
      </c>
      <c r="G99" s="13">
        <f t="shared" si="32"/>
        <v>0.63298330064682773</v>
      </c>
      <c r="H99" s="8">
        <v>6.1738999999999997</v>
      </c>
      <c r="I99" s="14">
        <f>TRUNC(1000/((1+H99/100)^(NETWORKDAYS($B99,$H$2-1,Feriados!$A$1:$A$936)/252)),6)</f>
        <v>935.82493199999999</v>
      </c>
      <c r="J99" s="15">
        <f t="shared" si="24"/>
        <v>-2.4478073413847223E-4</v>
      </c>
      <c r="K99" s="15">
        <f t="shared" si="25"/>
        <v>0.98853639629763379</v>
      </c>
      <c r="L99" s="16">
        <f t="shared" si="33"/>
        <v>-1.146360370236621</v>
      </c>
      <c r="M99" s="8">
        <v>7.6349</v>
      </c>
      <c r="N99" s="17">
        <f>TRUNC(1000/((1+M99/100)^(NETWORKDAYS($B99,$M$2-1,Feriados!$A$1:$A$936)/252)),6)</f>
        <v>856.63739099999998</v>
      </c>
      <c r="O99" s="18">
        <f t="shared" si="26"/>
        <v>-7.6515465529336524E-4</v>
      </c>
      <c r="P99" s="18">
        <f t="shared" si="27"/>
        <v>0.9658273962871472</v>
      </c>
      <c r="Q99" s="19">
        <f t="shared" si="34"/>
        <v>-3.41726037128528</v>
      </c>
      <c r="R99" s="9">
        <v>3.4</v>
      </c>
      <c r="S99" s="20">
        <f t="shared" si="28"/>
        <v>1.0088654177872582</v>
      </c>
      <c r="T99" s="20">
        <f t="shared" si="29"/>
        <v>1.3268648495490254E-4</v>
      </c>
      <c r="U99" s="20">
        <f t="shared" si="30"/>
        <v>1.0088654177872582</v>
      </c>
      <c r="V99" s="21">
        <f t="shared" si="31"/>
        <v>0.88654177872582451</v>
      </c>
    </row>
    <row r="100" spans="1:22" x14ac:dyDescent="0.3">
      <c r="A100">
        <f t="shared" si="21"/>
        <v>98</v>
      </c>
      <c r="B100" s="7">
        <v>44341</v>
      </c>
      <c r="C100" s="8">
        <v>3.7736000000000001</v>
      </c>
      <c r="D100" s="11">
        <f>TRUNC(1000/((1+C100/100)^(NETWORKDAYS($B100,$C$2-1,Feriados!$A$1:$A$936)/252)),6)</f>
        <v>996.18556000000001</v>
      </c>
      <c r="E100" s="12">
        <f t="shared" si="22"/>
        <v>1.3987603669840531E-4</v>
      </c>
      <c r="F100" s="12">
        <f t="shared" si="23"/>
        <v>1.0064705944351207</v>
      </c>
      <c r="G100" s="13">
        <f t="shared" si="32"/>
        <v>0.64705944351206579</v>
      </c>
      <c r="H100" s="8">
        <v>6.0994000000000002</v>
      </c>
      <c r="I100" s="14">
        <f>TRUNC(1000/((1+H100/100)^(NETWORKDAYS($B100,$H$2-1,Feriados!$A$1:$A$936)/252)),6)</f>
        <v>936.77253800000005</v>
      </c>
      <c r="J100" s="15">
        <f t="shared" si="24"/>
        <v>1.0125889657319753E-3</v>
      </c>
      <c r="K100" s="15">
        <f t="shared" si="25"/>
        <v>0.98953737734474922</v>
      </c>
      <c r="L100" s="16">
        <f t="shared" si="33"/>
        <v>-1.0462622655250775</v>
      </c>
      <c r="M100" s="8">
        <v>7.54</v>
      </c>
      <c r="N100" s="17">
        <f>TRUNC(1000/((1+M100/100)^(NETWORKDAYS($B100,$M$2-1,Feriados!$A$1:$A$936)/252)),6)</f>
        <v>858.47566300000005</v>
      </c>
      <c r="O100" s="18">
        <f t="shared" si="26"/>
        <v>2.1459161359442813E-3</v>
      </c>
      <c r="P100" s="18">
        <f t="shared" si="27"/>
        <v>0.96789998088137685</v>
      </c>
      <c r="Q100" s="19">
        <f t="shared" si="34"/>
        <v>-3.2100019118623146</v>
      </c>
      <c r="R100" s="9">
        <v>3.4</v>
      </c>
      <c r="S100" s="20">
        <f t="shared" si="28"/>
        <v>1.008999280593337</v>
      </c>
      <c r="T100" s="20">
        <f t="shared" si="29"/>
        <v>1.3268648495490254E-4</v>
      </c>
      <c r="U100" s="20">
        <f t="shared" si="30"/>
        <v>1.008999280593337</v>
      </c>
      <c r="V100" s="21">
        <f t="shared" si="31"/>
        <v>0.8999280593336989</v>
      </c>
    </row>
    <row r="101" spans="1:22" x14ac:dyDescent="0.3">
      <c r="A101">
        <f t="shared" si="21"/>
        <v>99</v>
      </c>
      <c r="B101" s="7">
        <v>44342</v>
      </c>
      <c r="C101" s="8">
        <v>3.782</v>
      </c>
      <c r="D101" s="11">
        <f>TRUNC(1000/((1+C101/100)^(NETWORKDAYS($B101,$C$2-1,Feriados!$A$1:$A$936)/252)),6)</f>
        <v>996.32399899999996</v>
      </c>
      <c r="E101" s="12">
        <f t="shared" si="22"/>
        <v>1.3896908925281615E-4</v>
      </c>
      <c r="F101" s="12">
        <f t="shared" si="23"/>
        <v>1.006610462736989</v>
      </c>
      <c r="G101" s="13">
        <f t="shared" si="32"/>
        <v>0.66104627369889535</v>
      </c>
      <c r="H101" s="8">
        <v>6.0712000000000002</v>
      </c>
      <c r="I101" s="14">
        <f>TRUNC(1000/((1+H101/100)^(NETWORKDAYS($B101,$H$2-1,Feriados!$A$1:$A$936)/252)),6)</f>
        <v>937.266479</v>
      </c>
      <c r="J101" s="15">
        <f t="shared" si="24"/>
        <v>5.2727954755638073E-4</v>
      </c>
      <c r="K101" s="15">
        <f t="shared" si="25"/>
        <v>0.99005914016536567</v>
      </c>
      <c r="L101" s="16">
        <f t="shared" si="33"/>
        <v>-0.99408598346343302</v>
      </c>
      <c r="M101" s="8">
        <v>7.46</v>
      </c>
      <c r="N101" s="17">
        <f>TRUNC(1000/((1+M101/100)^(NETWORKDAYS($B101,$M$2-1,Feriados!$A$1:$A$936)/252)),6)</f>
        <v>860.06334300000003</v>
      </c>
      <c r="O101" s="18">
        <f t="shared" si="26"/>
        <v>1.8494175996226492E-3</v>
      </c>
      <c r="P101" s="18">
        <f t="shared" si="27"/>
        <v>0.96969003214069327</v>
      </c>
      <c r="Q101" s="19">
        <f t="shared" si="34"/>
        <v>-3.030996785930673</v>
      </c>
      <c r="R101" s="9">
        <v>3.4</v>
      </c>
      <c r="S101" s="20">
        <f t="shared" si="28"/>
        <v>1.0091331611612009</v>
      </c>
      <c r="T101" s="20">
        <f t="shared" si="29"/>
        <v>1.3268648495490254E-4</v>
      </c>
      <c r="U101" s="20">
        <f t="shared" si="30"/>
        <v>1.0091331611612009</v>
      </c>
      <c r="V101" s="21">
        <f t="shared" si="31"/>
        <v>0.91331611612008867</v>
      </c>
    </row>
    <row r="102" spans="1:22" x14ac:dyDescent="0.3">
      <c r="A102">
        <f t="shared" si="21"/>
        <v>100</v>
      </c>
      <c r="B102" s="7">
        <v>44343</v>
      </c>
      <c r="C102" s="8">
        <v>3.7909000000000002</v>
      </c>
      <c r="D102" s="11">
        <f>TRUNC(1000/((1+C102/100)^(NETWORKDAYS($B102,$C$2-1,Feriados!$A$1:$A$936)/252)),6)</f>
        <v>996.46264099999996</v>
      </c>
      <c r="E102" s="12">
        <f t="shared" si="22"/>
        <v>1.391535285100165E-4</v>
      </c>
      <c r="F102" s="12">
        <f t="shared" si="23"/>
        <v>1.006750536134714</v>
      </c>
      <c r="G102" s="13">
        <f t="shared" si="32"/>
        <v>0.67505361347139914</v>
      </c>
      <c r="H102" s="8">
        <v>6.0552000000000001</v>
      </c>
      <c r="I102" s="14">
        <f>TRUNC(1000/((1+H102/100)^(NETWORKDAYS($B102,$H$2-1,Feriados!$A$1:$A$936)/252)),6)</f>
        <v>937.64062699999999</v>
      </c>
      <c r="J102" s="15">
        <f t="shared" si="24"/>
        <v>3.9919063402238386E-4</v>
      </c>
      <c r="K102" s="15">
        <f t="shared" si="25"/>
        <v>0.99045436250124796</v>
      </c>
      <c r="L102" s="16">
        <f t="shared" si="33"/>
        <v>-0.95456374987520354</v>
      </c>
      <c r="M102" s="8">
        <v>7.35</v>
      </c>
      <c r="N102" s="17">
        <f>TRUNC(1000/((1+M102/100)^(NETWORKDAYS($B102,$M$2-1,Feriados!$A$1:$A$936)/252)),6)</f>
        <v>862.15351699999997</v>
      </c>
      <c r="O102" s="18">
        <f t="shared" si="26"/>
        <v>2.4302558840714195E-3</v>
      </c>
      <c r="P102" s="18">
        <f t="shared" si="27"/>
        <v>0.9720466270470286</v>
      </c>
      <c r="Q102" s="19">
        <f t="shared" si="34"/>
        <v>-2.79533729529714</v>
      </c>
      <c r="R102" s="9">
        <v>3.4</v>
      </c>
      <c r="S102" s="20">
        <f t="shared" si="28"/>
        <v>1.0092670594932067</v>
      </c>
      <c r="T102" s="20">
        <f t="shared" si="29"/>
        <v>1.3268648495490254E-4</v>
      </c>
      <c r="U102" s="20">
        <f t="shared" si="30"/>
        <v>1.0092670594932067</v>
      </c>
      <c r="V102" s="21">
        <f t="shared" si="31"/>
        <v>0.92670594932067196</v>
      </c>
    </row>
    <row r="103" spans="1:22" x14ac:dyDescent="0.3">
      <c r="A103">
        <f t="shared" si="21"/>
        <v>101</v>
      </c>
      <c r="B103" s="7">
        <v>44344</v>
      </c>
      <c r="C103" s="8">
        <v>3.8060999999999998</v>
      </c>
      <c r="D103" s="11">
        <f>TRUNC(1000/((1+C103/100)^(NETWORKDAYS($B103,$C$2-1,Feriados!$A$1:$A$936)/252)),6)</f>
        <v>996.59646099999998</v>
      </c>
      <c r="E103" s="12">
        <f t="shared" si="22"/>
        <v>1.3429504980311258E-4</v>
      </c>
      <c r="F103" s="12">
        <f t="shared" si="23"/>
        <v>1.0068857377481035</v>
      </c>
      <c r="G103" s="13">
        <f t="shared" si="32"/>
        <v>0.68857377481035265</v>
      </c>
      <c r="H103" s="8">
        <v>6.085</v>
      </c>
      <c r="I103" s="14">
        <f>TRUNC(1000/((1+H103/100)^(NETWORKDAYS($B103,$H$2-1,Feriados!$A$1:$A$936)/252)),6)</f>
        <v>937.57190400000002</v>
      </c>
      <c r="J103" s="15">
        <f t="shared" si="24"/>
        <v>-7.3293539146090936E-5</v>
      </c>
      <c r="K103" s="15">
        <f t="shared" si="25"/>
        <v>0.99038176859565752</v>
      </c>
      <c r="L103" s="16">
        <f t="shared" si="33"/>
        <v>-0.9618231404342481</v>
      </c>
      <c r="M103" s="8">
        <v>7.3009000000000004</v>
      </c>
      <c r="N103" s="17">
        <f>TRUNC(1000/((1+M103/100)^(NETWORKDAYS($B103,$M$2-1,Feriados!$A$1:$A$936)/252)),6)</f>
        <v>863.22010699999998</v>
      </c>
      <c r="O103" s="18">
        <f t="shared" si="26"/>
        <v>1.2371230633163588E-3</v>
      </c>
      <c r="P103" s="18">
        <f t="shared" si="27"/>
        <v>0.97324916834796737</v>
      </c>
      <c r="Q103" s="19">
        <f t="shared" si="34"/>
        <v>-2.6750831652032625</v>
      </c>
      <c r="R103" s="9">
        <v>3.4</v>
      </c>
      <c r="S103" s="20">
        <f t="shared" si="28"/>
        <v>1.0094009755917117</v>
      </c>
      <c r="T103" s="20">
        <f t="shared" si="29"/>
        <v>1.3268648495490254E-4</v>
      </c>
      <c r="U103" s="20">
        <f t="shared" si="30"/>
        <v>1.0094009755917117</v>
      </c>
      <c r="V103" s="21">
        <f t="shared" si="31"/>
        <v>0.94009755917117133</v>
      </c>
    </row>
    <row r="104" spans="1:22" x14ac:dyDescent="0.3">
      <c r="A104">
        <f t="shared" si="21"/>
        <v>102</v>
      </c>
      <c r="B104" s="7">
        <v>44347</v>
      </c>
      <c r="C104" s="8">
        <v>3.8188</v>
      </c>
      <c r="D104" s="11">
        <f>TRUNC(1000/((1+C104/100)^(NETWORKDAYS($B104,$C$2-1,Feriados!$A$1:$A$936)/252)),6)</f>
        <v>996.73355400000003</v>
      </c>
      <c r="E104" s="12">
        <f t="shared" si="22"/>
        <v>1.3756119489172214E-4</v>
      </c>
      <c r="F104" s="12">
        <f t="shared" si="23"/>
        <v>1.0070242461533077</v>
      </c>
      <c r="G104" s="13">
        <f t="shared" si="32"/>
        <v>0.70242461533076561</v>
      </c>
      <c r="H104" s="8">
        <v>6.1448</v>
      </c>
      <c r="I104" s="14">
        <f>TRUNC(1000/((1+H104/100)^(NETWORKDAYS($B104,$H$2-1,Feriados!$A$1:$A$936)/252)),6)</f>
        <v>937.21725800000002</v>
      </c>
      <c r="J104" s="15">
        <f t="shared" si="24"/>
        <v>-3.7826005502827886E-4</v>
      </c>
      <c r="K104" s="15">
        <f t="shared" si="25"/>
        <v>0.99000714673336954</v>
      </c>
      <c r="L104" s="16">
        <f t="shared" si="33"/>
        <v>-0.99928532666304637</v>
      </c>
      <c r="M104" s="8">
        <v>7.4062000000000001</v>
      </c>
      <c r="N104" s="17">
        <f>TRUNC(1000/((1+M104/100)^(NETWORKDAYS($B104,$M$2-1,Feriados!$A$1:$A$936)/252)),6)</f>
        <v>861.69885799999997</v>
      </c>
      <c r="O104" s="18">
        <f t="shared" si="26"/>
        <v>-1.7622956041731808E-3</v>
      </c>
      <c r="P104" s="18">
        <f t="shared" si="27"/>
        <v>0.97153401561682251</v>
      </c>
      <c r="Q104" s="19">
        <f t="shared" si="34"/>
        <v>-2.8465984383177489</v>
      </c>
      <c r="R104" s="9">
        <v>3.4</v>
      </c>
      <c r="S104" s="20">
        <f t="shared" si="28"/>
        <v>1.0095349094590731</v>
      </c>
      <c r="T104" s="20">
        <f t="shared" si="29"/>
        <v>1.3268648495490254E-4</v>
      </c>
      <c r="U104" s="20">
        <f t="shared" si="30"/>
        <v>1.0095349094590731</v>
      </c>
      <c r="V104" s="21">
        <f t="shared" si="31"/>
        <v>0.95349094590730932</v>
      </c>
    </row>
    <row r="105" spans="1:22" x14ac:dyDescent="0.3">
      <c r="A105">
        <f t="shared" si="21"/>
        <v>103</v>
      </c>
      <c r="B105" s="7">
        <v>44348</v>
      </c>
      <c r="C105" s="8">
        <v>3.8365</v>
      </c>
      <c r="D105" s="11">
        <f>TRUNC(1000/((1+C105/100)^(NETWORKDAYS($B105,$C$2-1,Feriados!$A$1:$A$936)/252)),6)</f>
        <v>996.86763599999995</v>
      </c>
      <c r="E105" s="12">
        <f t="shared" si="22"/>
        <v>1.3452140691150305E-4</v>
      </c>
      <c r="F105" s="12">
        <f t="shared" si="23"/>
        <v>1.0071597124716942</v>
      </c>
      <c r="G105" s="13">
        <f t="shared" si="32"/>
        <v>0.7159712471694224</v>
      </c>
      <c r="H105" s="8">
        <v>6.2431000000000001</v>
      </c>
      <c r="I105" s="14">
        <f>TRUNC(1000/((1+H105/100)^(NETWORKDAYS($B105,$H$2-1,Feriados!$A$1:$A$936)/252)),6)</f>
        <v>936.49947399999996</v>
      </c>
      <c r="J105" s="15">
        <f t="shared" si="24"/>
        <v>-7.6586724569260856E-4</v>
      </c>
      <c r="K105" s="15">
        <f t="shared" si="25"/>
        <v>0.9892489326866849</v>
      </c>
      <c r="L105" s="16">
        <f t="shared" si="33"/>
        <v>-1.0751067313315099</v>
      </c>
      <c r="M105" s="8">
        <v>7.4778000000000002</v>
      </c>
      <c r="N105" s="17">
        <f>TRUNC(1000/((1+M105/100)^(NETWORKDAYS($B105,$M$2-1,Feriados!$A$1:$A$936)/252)),6)</f>
        <v>860.74963500000001</v>
      </c>
      <c r="O105" s="18">
        <f t="shared" si="26"/>
        <v>-1.1015716119238128E-3</v>
      </c>
      <c r="P105" s="18">
        <f t="shared" si="27"/>
        <v>0.97046380132520071</v>
      </c>
      <c r="Q105" s="19">
        <f t="shared" si="34"/>
        <v>-2.9536198674799286</v>
      </c>
      <c r="R105" s="9">
        <v>3.4</v>
      </c>
      <c r="S105" s="20">
        <f t="shared" si="28"/>
        <v>1.0096688610976485</v>
      </c>
      <c r="T105" s="20">
        <f t="shared" si="29"/>
        <v>1.3268648495490254E-4</v>
      </c>
      <c r="U105" s="20">
        <f t="shared" si="30"/>
        <v>1.0096688610976485</v>
      </c>
      <c r="V105" s="21">
        <f t="shared" si="31"/>
        <v>0.9668861097648529</v>
      </c>
    </row>
    <row r="106" spans="1:22" x14ac:dyDescent="0.3">
      <c r="A106">
        <f t="shared" si="21"/>
        <v>104</v>
      </c>
      <c r="B106" s="7">
        <v>44349</v>
      </c>
      <c r="C106" s="8">
        <v>3.8647</v>
      </c>
      <c r="D106" s="11">
        <f>TRUNC(1000/((1+C106/100)^(NETWORKDAYS($B106,$C$2-1,Feriados!$A$1:$A$936)/252)),6)</f>
        <v>996.99508600000001</v>
      </c>
      <c r="E106" s="12">
        <f t="shared" si="22"/>
        <v>1.2785047422281259E-4</v>
      </c>
      <c r="F106" s="12">
        <f t="shared" si="23"/>
        <v>1.0072884783185518</v>
      </c>
      <c r="G106" s="13">
        <f t="shared" si="32"/>
        <v>0.72884783185518387</v>
      </c>
      <c r="H106" s="8">
        <v>6.2122999999999999</v>
      </c>
      <c r="I106" s="14">
        <f>TRUNC(1000/((1+H106/100)^(NETWORKDAYS($B106,$H$2-1,Feriados!$A$1:$A$936)/252)),6)</f>
        <v>937.01775499999997</v>
      </c>
      <c r="J106" s="15">
        <f t="shared" si="24"/>
        <v>5.5342369578315065E-4</v>
      </c>
      <c r="K106" s="15">
        <f t="shared" si="25"/>
        <v>0.98979640648706191</v>
      </c>
      <c r="L106" s="16">
        <f t="shared" si="33"/>
        <v>-1.0203593512938092</v>
      </c>
      <c r="M106" s="8">
        <v>7.4130000000000003</v>
      </c>
      <c r="N106" s="17">
        <f>TRUNC(1000/((1+M106/100)^(NETWORKDAYS($B106,$M$2-1,Feriados!$A$1:$A$936)/252)),6)</f>
        <v>862.074342</v>
      </c>
      <c r="O106" s="18">
        <f t="shared" si="26"/>
        <v>1.5390154652810129E-3</v>
      </c>
      <c r="P106" s="18">
        <f t="shared" si="27"/>
        <v>0.97195736012393563</v>
      </c>
      <c r="Q106" s="19">
        <f t="shared" si="34"/>
        <v>-2.8042639876064368</v>
      </c>
      <c r="R106" s="9">
        <v>3.4</v>
      </c>
      <c r="S106" s="20">
        <f t="shared" si="28"/>
        <v>1.0098028305097959</v>
      </c>
      <c r="T106" s="20">
        <f t="shared" si="29"/>
        <v>1.3268648495490254E-4</v>
      </c>
      <c r="U106" s="20">
        <f t="shared" si="30"/>
        <v>1.0098028305097959</v>
      </c>
      <c r="V106" s="21">
        <f t="shared" si="31"/>
        <v>0.98028305097959123</v>
      </c>
    </row>
    <row r="107" spans="1:22" x14ac:dyDescent="0.3">
      <c r="A107">
        <f t="shared" si="21"/>
        <v>105</v>
      </c>
      <c r="B107" s="7">
        <v>44351</v>
      </c>
      <c r="C107" s="8">
        <v>3.8891</v>
      </c>
      <c r="D107" s="11">
        <f>TRUNC(1000/((1+C107/100)^(NETWORKDAYS($B107,$C$2-1,Feriados!$A$1:$A$936)/252)),6)</f>
        <v>997.12745800000005</v>
      </c>
      <c r="E107" s="12">
        <f t="shared" si="22"/>
        <v>1.3277096533248489E-4</v>
      </c>
      <c r="F107" s="12">
        <f t="shared" si="23"/>
        <v>1.0074222169821865</v>
      </c>
      <c r="G107" s="13">
        <f t="shared" si="32"/>
        <v>0.74222169821864803</v>
      </c>
      <c r="H107" s="8">
        <v>6.1432000000000002</v>
      </c>
      <c r="I107" s="14">
        <f>TRUNC(1000/((1+H107/100)^(NETWORKDAYS($B107,$H$2-1,Feriados!$A$1:$A$936)/252)),6)</f>
        <v>937.898055</v>
      </c>
      <c r="J107" s="15">
        <f t="shared" si="24"/>
        <v>9.3946992498561421E-4</v>
      </c>
      <c r="K107" s="15">
        <f t="shared" si="25"/>
        <v>0.99072629044281535</v>
      </c>
      <c r="L107" s="16">
        <f t="shared" si="33"/>
        <v>-0.92737095571846506</v>
      </c>
      <c r="M107" s="8">
        <v>7.3139000000000003</v>
      </c>
      <c r="N107" s="17">
        <f>TRUNC(1000/((1+M107/100)^(NETWORKDAYS($B107,$M$2-1,Feriados!$A$1:$A$936)/252)),6)</f>
        <v>863.96933899999999</v>
      </c>
      <c r="O107" s="18">
        <f t="shared" si="26"/>
        <v>2.1981828105492873E-3</v>
      </c>
      <c r="P107" s="18">
        <f t="shared" si="27"/>
        <v>0.97409390008554697</v>
      </c>
      <c r="Q107" s="19">
        <f t="shared" si="34"/>
        <v>-2.5906099914453029</v>
      </c>
      <c r="R107" s="9">
        <v>3.4</v>
      </c>
      <c r="S107" s="20">
        <f t="shared" si="28"/>
        <v>1.0099368176978738</v>
      </c>
      <c r="T107" s="20">
        <f t="shared" si="29"/>
        <v>1.3268648495490254E-4</v>
      </c>
      <c r="U107" s="20">
        <f t="shared" si="30"/>
        <v>1.0099368176978738</v>
      </c>
      <c r="V107" s="21">
        <f t="shared" si="31"/>
        <v>0.9936817697873801</v>
      </c>
    </row>
    <row r="108" spans="1:22" x14ac:dyDescent="0.3">
      <c r="A108">
        <f t="shared" si="21"/>
        <v>106</v>
      </c>
      <c r="B108" s="7">
        <v>44354</v>
      </c>
      <c r="C108" s="8">
        <v>3.9137</v>
      </c>
      <c r="D108" s="11">
        <f>TRUNC(1000/((1+C108/100)^(NETWORKDAYS($B108,$C$2-1,Feriados!$A$1:$A$936)/252)),6)</f>
        <v>997.261573</v>
      </c>
      <c r="E108" s="12">
        <f t="shared" si="22"/>
        <v>1.3450136080783714E-4</v>
      </c>
      <c r="F108" s="12">
        <f t="shared" si="23"/>
        <v>1.0075577166412786</v>
      </c>
      <c r="G108" s="13">
        <f t="shared" si="32"/>
        <v>0.75577166412785779</v>
      </c>
      <c r="H108" s="8">
        <v>6.2241</v>
      </c>
      <c r="I108" s="14">
        <f>TRUNC(1000/((1+H108/100)^(NETWORKDAYS($B108,$H$2-1,Feriados!$A$1:$A$936)/252)),6)</f>
        <v>937.35449000000006</v>
      </c>
      <c r="J108" s="15">
        <f t="shared" si="24"/>
        <v>-5.7955659157427064E-4</v>
      </c>
      <c r="K108" s="15">
        <f t="shared" si="25"/>
        <v>0.99015210849074331</v>
      </c>
      <c r="L108" s="16">
        <f t="shared" si="33"/>
        <v>-0.98478915092566899</v>
      </c>
      <c r="M108" s="8">
        <v>7.4092000000000002</v>
      </c>
      <c r="N108" s="17">
        <f>TRUNC(1000/((1+M108/100)^(NETWORKDAYS($B108,$M$2-1,Feriados!$A$1:$A$936)/252)),6)</f>
        <v>862.62684200000001</v>
      </c>
      <c r="O108" s="18">
        <f t="shared" si="26"/>
        <v>-1.5538711148637141E-3</v>
      </c>
      <c r="P108" s="18">
        <f t="shared" si="27"/>
        <v>0.97258028371103911</v>
      </c>
      <c r="Q108" s="19">
        <f t="shared" si="34"/>
        <v>-2.7419716288960894</v>
      </c>
      <c r="R108" s="9">
        <v>3.4</v>
      </c>
      <c r="S108" s="20">
        <f t="shared" si="28"/>
        <v>1.0100708226642408</v>
      </c>
      <c r="T108" s="20">
        <f t="shared" si="29"/>
        <v>1.3268648495490254E-4</v>
      </c>
      <c r="U108" s="20">
        <f t="shared" si="30"/>
        <v>1.0100708226642408</v>
      </c>
      <c r="V108" s="21">
        <f t="shared" si="31"/>
        <v>1.0070822664240753</v>
      </c>
    </row>
    <row r="109" spans="1:22" x14ac:dyDescent="0.3">
      <c r="A109">
        <f t="shared" si="21"/>
        <v>107</v>
      </c>
      <c r="B109" s="7">
        <v>44355</v>
      </c>
      <c r="C109" s="8">
        <v>3.9456000000000002</v>
      </c>
      <c r="D109" s="11">
        <f>TRUNC(1000/((1+C109/100)^(NETWORKDAYS($B109,$C$2-1,Feriados!$A$1:$A$936)/252)),6)</f>
        <v>997.39285800000005</v>
      </c>
      <c r="E109" s="12">
        <f t="shared" si="22"/>
        <v>1.3164550159605604E-4</v>
      </c>
      <c r="F109" s="12">
        <f t="shared" si="23"/>
        <v>1.0076903570822728</v>
      </c>
      <c r="G109" s="13">
        <f t="shared" si="32"/>
        <v>0.76903570822728362</v>
      </c>
      <c r="H109" s="8">
        <v>6.2549999999999999</v>
      </c>
      <c r="I109" s="14">
        <f>TRUNC(1000/((1+H109/100)^(NETWORKDAYS($B109,$H$2-1,Feriados!$A$1:$A$936)/252)),6)</f>
        <v>937.28806499999996</v>
      </c>
      <c r="J109" s="15">
        <f t="shared" si="24"/>
        <v>-7.086433223368882E-5</v>
      </c>
      <c r="K109" s="15">
        <f t="shared" si="25"/>
        <v>0.99008194202276534</v>
      </c>
      <c r="L109" s="16">
        <f t="shared" si="33"/>
        <v>-0.99180579772346622</v>
      </c>
      <c r="M109" s="8">
        <v>7.3949999999999996</v>
      </c>
      <c r="N109" s="17">
        <f>TRUNC(1000/((1+M109/100)^(NETWORKDAYS($B109,$M$2-1,Feriados!$A$1:$A$936)/252)),6)</f>
        <v>863.106988</v>
      </c>
      <c r="O109" s="18">
        <f t="shared" si="26"/>
        <v>5.5660915777533404E-4</v>
      </c>
      <c r="P109" s="18">
        <f t="shared" si="27"/>
        <v>0.97312163080362435</v>
      </c>
      <c r="Q109" s="19">
        <f t="shared" si="34"/>
        <v>-2.6878369196375651</v>
      </c>
      <c r="R109" s="9">
        <v>3.4</v>
      </c>
      <c r="S109" s="20">
        <f t="shared" si="28"/>
        <v>1.0102048454112555</v>
      </c>
      <c r="T109" s="20">
        <f t="shared" si="29"/>
        <v>1.3268648495490254E-4</v>
      </c>
      <c r="U109" s="20">
        <f t="shared" si="30"/>
        <v>1.0102048454112555</v>
      </c>
      <c r="V109" s="21">
        <f t="shared" si="31"/>
        <v>1.0204845411255548</v>
      </c>
    </row>
    <row r="110" spans="1:22" x14ac:dyDescent="0.3">
      <c r="A110">
        <f t="shared" si="21"/>
        <v>108</v>
      </c>
      <c r="B110" s="7">
        <v>44356</v>
      </c>
      <c r="C110" s="8">
        <v>3.9733999999999998</v>
      </c>
      <c r="D110" s="11">
        <f>TRUNC(1000/((1+C110/100)^(NETWORKDAYS($B110,$C$2-1,Feriados!$A$1:$A$936)/252)),6)</f>
        <v>997.52909499999998</v>
      </c>
      <c r="E110" s="12">
        <f t="shared" si="22"/>
        <v>1.3659311765379378E-4</v>
      </c>
      <c r="F110" s="12">
        <f t="shared" si="23"/>
        <v>1.0078280006497764</v>
      </c>
      <c r="G110" s="13">
        <f t="shared" si="32"/>
        <v>0.7828000649776401</v>
      </c>
      <c r="H110" s="8">
        <v>6.3384999999999998</v>
      </c>
      <c r="I110" s="14">
        <f>TRUNC(1000/((1+H110/100)^(NETWORKDAYS($B110,$H$2-1,Feriados!$A$1:$A$936)/252)),6)</f>
        <v>936.73087099999998</v>
      </c>
      <c r="J110" s="15">
        <f t="shared" si="24"/>
        <v>-5.944746559852776E-4</v>
      </c>
      <c r="K110" s="15">
        <f t="shared" si="25"/>
        <v>0.98949336340088412</v>
      </c>
      <c r="L110" s="16">
        <f t="shared" si="33"/>
        <v>-1.0506636599115882</v>
      </c>
      <c r="M110" s="8">
        <v>7.4631999999999996</v>
      </c>
      <c r="N110" s="17">
        <f>TRUNC(1000/((1+M110/100)^(NETWORKDAYS($B110,$M$2-1,Feriados!$A$1:$A$936)/252)),6)</f>
        <v>862.22331399999996</v>
      </c>
      <c r="O110" s="18">
        <f t="shared" si="26"/>
        <v>-1.0238290412266648E-3</v>
      </c>
      <c r="P110" s="18">
        <f t="shared" si="27"/>
        <v>0.97212532061736179</v>
      </c>
      <c r="Q110" s="19">
        <f t="shared" si="34"/>
        <v>-2.7874679382638212</v>
      </c>
      <c r="R110" s="9">
        <v>3.4</v>
      </c>
      <c r="S110" s="20">
        <f t="shared" si="28"/>
        <v>1.0103388859412776</v>
      </c>
      <c r="T110" s="20">
        <f t="shared" si="29"/>
        <v>1.3268648495490254E-4</v>
      </c>
      <c r="U110" s="20">
        <f t="shared" si="30"/>
        <v>1.0103388859412776</v>
      </c>
      <c r="V110" s="21">
        <f t="shared" si="31"/>
        <v>1.0338885941277631</v>
      </c>
    </row>
    <row r="111" spans="1:22" x14ac:dyDescent="0.3">
      <c r="A111">
        <f t="shared" si="21"/>
        <v>109</v>
      </c>
      <c r="B111" s="7">
        <v>44357</v>
      </c>
      <c r="C111" s="8">
        <v>4.0190999999999999</v>
      </c>
      <c r="D111" s="11">
        <f>TRUNC(1000/((1+C111/100)^(NETWORKDAYS($B111,$C$2-1,Feriados!$A$1:$A$936)/252)),6)</f>
        <v>997.65725099999997</v>
      </c>
      <c r="E111" s="12">
        <f t="shared" si="22"/>
        <v>1.2847344567923358E-4</v>
      </c>
      <c r="F111" s="12">
        <f t="shared" si="23"/>
        <v>1.0079574797856719</v>
      </c>
      <c r="G111" s="13">
        <f t="shared" si="32"/>
        <v>0.79574797856718504</v>
      </c>
      <c r="H111" s="8">
        <v>6.4219999999999997</v>
      </c>
      <c r="I111" s="14">
        <f>TRUNC(1000/((1+H111/100)^(NETWORKDAYS($B111,$H$2-1,Feriados!$A$1:$A$936)/252)),6)</f>
        <v>936.18045600000005</v>
      </c>
      <c r="J111" s="15">
        <f t="shared" si="24"/>
        <v>-5.8759139582142961E-4</v>
      </c>
      <c r="K111" s="15">
        <f t="shared" si="25"/>
        <v>0.98891194561432738</v>
      </c>
      <c r="L111" s="16">
        <f t="shared" si="33"/>
        <v>-1.1088054385672619</v>
      </c>
      <c r="M111" s="8">
        <v>7.5648999999999997</v>
      </c>
      <c r="N111" s="17">
        <f>TRUNC(1000/((1+M111/100)^(NETWORKDAYS($B111,$M$2-1,Feriados!$A$1:$A$936)/252)),6)</f>
        <v>860.79426999999998</v>
      </c>
      <c r="O111" s="18">
        <f t="shared" si="26"/>
        <v>-1.6573942930984131E-3</v>
      </c>
      <c r="P111" s="18">
        <f t="shared" si="27"/>
        <v>0.97051412565879414</v>
      </c>
      <c r="Q111" s="19">
        <f t="shared" si="34"/>
        <v>-2.9485874341205864</v>
      </c>
      <c r="R111" s="9">
        <v>3.4</v>
      </c>
      <c r="S111" s="20">
        <f t="shared" si="28"/>
        <v>1.0104729442566664</v>
      </c>
      <c r="T111" s="20">
        <f t="shared" si="29"/>
        <v>1.3268648495490254E-4</v>
      </c>
      <c r="U111" s="20">
        <f t="shared" si="30"/>
        <v>1.0104729442566664</v>
      </c>
      <c r="V111" s="21">
        <f t="shared" si="31"/>
        <v>1.047294425666645</v>
      </c>
    </row>
    <row r="112" spans="1:22" x14ac:dyDescent="0.3">
      <c r="A112">
        <f t="shared" si="21"/>
        <v>110</v>
      </c>
      <c r="B112" s="7">
        <v>44358</v>
      </c>
      <c r="C112" s="8">
        <v>4.0693999999999999</v>
      </c>
      <c r="D112" s="11">
        <f>TRUNC(1000/((1+C112/100)^(NETWORKDAYS($B112,$C$2-1,Feriados!$A$1:$A$936)/252)),6)</f>
        <v>997.78646400000002</v>
      </c>
      <c r="E112" s="12">
        <f t="shared" si="22"/>
        <v>1.2951642447389666E-4</v>
      </c>
      <c r="F112" s="12">
        <f t="shared" si="23"/>
        <v>1.0080880268344754</v>
      </c>
      <c r="G112" s="13">
        <f t="shared" si="32"/>
        <v>0.80880268344754036</v>
      </c>
      <c r="H112" s="8">
        <v>6.4023000000000003</v>
      </c>
      <c r="I112" s="14">
        <f>TRUNC(1000/((1+H112/100)^(NETWORKDAYS($B112,$H$2-1,Feriados!$A$1:$A$936)/252)),6)</f>
        <v>936.59472000000005</v>
      </c>
      <c r="J112" s="15">
        <f t="shared" si="24"/>
        <v>4.4250443100479764E-4</v>
      </c>
      <c r="K112" s="15">
        <f t="shared" si="25"/>
        <v>0.98934954353213533</v>
      </c>
      <c r="L112" s="16">
        <f t="shared" si="33"/>
        <v>-1.0650456467864666</v>
      </c>
      <c r="M112" s="8">
        <v>7.65</v>
      </c>
      <c r="N112" s="17">
        <f>TRUNC(1000/((1+M112/100)^(NETWORKDAYS($B112,$M$2-1,Feriados!$A$1:$A$936)/252)),6)</f>
        <v>859.64751799999999</v>
      </c>
      <c r="O112" s="18">
        <f t="shared" si="26"/>
        <v>-1.3322021764852199E-3</v>
      </c>
      <c r="P112" s="18">
        <f t="shared" si="27"/>
        <v>0.96922120462828187</v>
      </c>
      <c r="Q112" s="19">
        <f t="shared" si="34"/>
        <v>-3.0778795371718126</v>
      </c>
      <c r="R112" s="9">
        <v>3.4</v>
      </c>
      <c r="S112" s="20">
        <f t="shared" si="28"/>
        <v>1.0106070203597819</v>
      </c>
      <c r="T112" s="20">
        <f t="shared" si="29"/>
        <v>1.3268648495490254E-4</v>
      </c>
      <c r="U112" s="20">
        <f t="shared" si="30"/>
        <v>1.0106070203597819</v>
      </c>
      <c r="V112" s="21">
        <f t="shared" si="31"/>
        <v>1.0607020359781894</v>
      </c>
    </row>
    <row r="113" spans="1:22" x14ac:dyDescent="0.3">
      <c r="A113">
        <f t="shared" si="21"/>
        <v>111</v>
      </c>
      <c r="B113" s="7">
        <v>44361</v>
      </c>
      <c r="C113" s="8">
        <v>4.1097999999999999</v>
      </c>
      <c r="D113" s="11">
        <f>TRUNC(1000/((1+C113/100)^(NETWORKDAYS($B113,$C$2-1,Feriados!$A$1:$A$936)/252)),6)</f>
        <v>997.92443000000003</v>
      </c>
      <c r="E113" s="12">
        <f t="shared" si="22"/>
        <v>1.3827207020522536E-4</v>
      </c>
      <c r="F113" s="12">
        <f t="shared" si="23"/>
        <v>1.0082274172528949</v>
      </c>
      <c r="G113" s="13">
        <f t="shared" si="32"/>
        <v>0.82274172528948863</v>
      </c>
      <c r="H113" s="8">
        <v>6.41</v>
      </c>
      <c r="I113" s="14">
        <f>TRUNC(1000/((1+H113/100)^(NETWORKDAYS($B113,$H$2-1,Feriados!$A$1:$A$936)/252)),6)</f>
        <v>936.75410499999998</v>
      </c>
      <c r="J113" s="15">
        <f t="shared" si="24"/>
        <v>1.7017499308558115E-4</v>
      </c>
      <c r="K113" s="15">
        <f t="shared" si="25"/>
        <v>0.98951790608386514</v>
      </c>
      <c r="L113" s="16">
        <f t="shared" si="33"/>
        <v>-1.048209391613486</v>
      </c>
      <c r="M113" s="8">
        <v>7.6432000000000002</v>
      </c>
      <c r="N113" s="17">
        <f>TRUNC(1000/((1+M113/100)^(NETWORKDAYS($B113,$M$2-1,Feriados!$A$1:$A$936)/252)),6)</f>
        <v>860.01025200000004</v>
      </c>
      <c r="O113" s="18">
        <f t="shared" si="26"/>
        <v>4.2195666526656517E-4</v>
      </c>
      <c r="P113" s="18">
        <f t="shared" si="27"/>
        <v>0.96963017397569251</v>
      </c>
      <c r="Q113" s="19">
        <f t="shared" si="34"/>
        <v>-3.0369826024307489</v>
      </c>
      <c r="R113" s="9">
        <v>3.4</v>
      </c>
      <c r="S113" s="20">
        <f t="shared" si="28"/>
        <v>1.0107411142529841</v>
      </c>
      <c r="T113" s="20">
        <f t="shared" si="29"/>
        <v>1.3268648495490254E-4</v>
      </c>
      <c r="U113" s="20">
        <f t="shared" si="30"/>
        <v>1.0107411142529841</v>
      </c>
      <c r="V113" s="21">
        <f t="shared" si="31"/>
        <v>1.0741114252984074</v>
      </c>
    </row>
    <row r="114" spans="1:22" x14ac:dyDescent="0.3">
      <c r="A114">
        <f t="shared" si="21"/>
        <v>112</v>
      </c>
      <c r="B114" s="7">
        <v>44362</v>
      </c>
      <c r="C114" s="8">
        <v>4.16</v>
      </c>
      <c r="D114" s="11">
        <f>TRUNC(1000/((1+C114/100)^(NETWORKDAYS($B114,$C$2-1,Feriados!$A$1:$A$936)/252)),6)</f>
        <v>998.06102499999997</v>
      </c>
      <c r="E114" s="12">
        <f t="shared" si="22"/>
        <v>1.3687910215809396E-4</v>
      </c>
      <c r="F114" s="12">
        <f t="shared" si="23"/>
        <v>1.0083654225165397</v>
      </c>
      <c r="G114" s="13">
        <f t="shared" si="32"/>
        <v>0.83654225165397111</v>
      </c>
      <c r="H114" s="8">
        <v>6.4634</v>
      </c>
      <c r="I114" s="14">
        <f>TRUNC(1000/((1+H114/100)^(NETWORKDAYS($B114,$H$2-1,Feriados!$A$1:$A$936)/252)),6)</f>
        <v>936.49273900000003</v>
      </c>
      <c r="J114" s="15">
        <f t="shared" si="24"/>
        <v>-2.7901238820826624E-4</v>
      </c>
      <c r="K114" s="15">
        <f t="shared" si="25"/>
        <v>0.98924181832971381</v>
      </c>
      <c r="L114" s="16">
        <f t="shared" si="33"/>
        <v>-1.0758181670286193</v>
      </c>
      <c r="M114" s="8">
        <v>7.6375000000000002</v>
      </c>
      <c r="N114" s="17">
        <f>TRUNC(1000/((1+M114/100)^(NETWORKDAYS($B114,$M$2-1,Feriados!$A$1:$A$936)/252)),6)</f>
        <v>860.35474599999998</v>
      </c>
      <c r="O114" s="18">
        <f t="shared" si="26"/>
        <v>4.0056964344170609E-4</v>
      </c>
      <c r="P114" s="18">
        <f t="shared" si="27"/>
        <v>0.97001857838875227</v>
      </c>
      <c r="Q114" s="19">
        <f t="shared" si="34"/>
        <v>-2.9981421611247727</v>
      </c>
      <c r="R114" s="9">
        <v>3.4</v>
      </c>
      <c r="S114" s="20">
        <f t="shared" si="28"/>
        <v>1.0108752259386338</v>
      </c>
      <c r="T114" s="20">
        <f t="shared" si="29"/>
        <v>1.3268648495490254E-4</v>
      </c>
      <c r="U114" s="20">
        <f t="shared" si="30"/>
        <v>1.0108752259386338</v>
      </c>
      <c r="V114" s="21">
        <f t="shared" si="31"/>
        <v>1.087522593863377</v>
      </c>
    </row>
    <row r="115" spans="1:22" x14ac:dyDescent="0.3">
      <c r="A115">
        <f t="shared" si="21"/>
        <v>113</v>
      </c>
      <c r="B115" s="7">
        <v>44363</v>
      </c>
      <c r="C115" s="8">
        <v>4.2079000000000004</v>
      </c>
      <c r="D115" s="11">
        <f>TRUNC(1000/((1+C115/100)^(NETWORKDAYS($B115,$C$2-1,Feriados!$A$1:$A$936)/252)),6)</f>
        <v>998.20242900000005</v>
      </c>
      <c r="E115" s="12">
        <f t="shared" si="22"/>
        <v>1.416787114796314E-4</v>
      </c>
      <c r="F115" s="12">
        <f t="shared" si="23"/>
        <v>1.0085082864303025</v>
      </c>
      <c r="G115" s="13">
        <f t="shared" si="32"/>
        <v>0.85082864303025474</v>
      </c>
      <c r="H115" s="8">
        <v>6.5186000000000002</v>
      </c>
      <c r="I115" s="14">
        <f>TRUNC(1000/((1+H115/100)^(NETWORKDAYS($B115,$H$2-1,Feriados!$A$1:$A$936)/252)),6)</f>
        <v>936.21890699999994</v>
      </c>
      <c r="J115" s="15">
        <f t="shared" si="24"/>
        <v>-2.9240162640498113E-4</v>
      </c>
      <c r="K115" s="15">
        <f t="shared" si="25"/>
        <v>0.98895256241312635</v>
      </c>
      <c r="L115" s="16">
        <f t="shared" si="33"/>
        <v>-1.1047437586873654</v>
      </c>
      <c r="M115" s="8">
        <v>7.6692</v>
      </c>
      <c r="N115" s="17">
        <f>TRUNC(1000/((1+M115/100)^(NETWORKDAYS($B115,$M$2-1,Feriados!$A$1:$A$936)/252)),6)</f>
        <v>860.08932200000004</v>
      </c>
      <c r="O115" s="18">
        <f t="shared" si="26"/>
        <v>-3.0850530113768482E-4</v>
      </c>
      <c r="P115" s="18">
        <f t="shared" si="27"/>
        <v>0.96971932251511728</v>
      </c>
      <c r="Q115" s="19">
        <f t="shared" si="34"/>
        <v>-3.0280677484882723</v>
      </c>
      <c r="R115" s="9">
        <v>3.4</v>
      </c>
      <c r="S115" s="20">
        <f t="shared" si="28"/>
        <v>1.0110093554190915</v>
      </c>
      <c r="T115" s="20">
        <f t="shared" si="29"/>
        <v>1.3268648495490254E-4</v>
      </c>
      <c r="U115" s="20">
        <f t="shared" si="30"/>
        <v>1.0110093554190915</v>
      </c>
      <c r="V115" s="21">
        <f t="shared" si="31"/>
        <v>1.1009355419091538</v>
      </c>
    </row>
    <row r="116" spans="1:22" x14ac:dyDescent="0.3">
      <c r="A116">
        <f t="shared" si="21"/>
        <v>114</v>
      </c>
      <c r="B116" s="7">
        <v>44364</v>
      </c>
      <c r="C116" s="8">
        <v>4.2439999999999998</v>
      </c>
      <c r="D116" s="11">
        <f>TRUNC(1000/((1+C116/100)^(NETWORKDAYS($B116,$C$2-1,Feriados!$A$1:$A$936)/252)),6)</f>
        <v>998.351989</v>
      </c>
      <c r="E116" s="12">
        <f t="shared" si="22"/>
        <v>1.498293288564323E-4</v>
      </c>
      <c r="F116" s="12">
        <f t="shared" si="23"/>
        <v>1.0086593905500045</v>
      </c>
      <c r="G116" s="13">
        <f t="shared" si="32"/>
        <v>0.8659390550004531</v>
      </c>
      <c r="H116" s="8">
        <v>6.6768000000000001</v>
      </c>
      <c r="I116" s="14">
        <f>TRUNC(1000/((1+H116/100)^(NETWORKDAYS($B116,$H$2-1,Feriados!$A$1:$A$936)/252)),6)</f>
        <v>935.00973399999998</v>
      </c>
      <c r="J116" s="15">
        <f t="shared" si="24"/>
        <v>-1.2915494346024126E-3</v>
      </c>
      <c r="K116" s="15">
        <f t="shared" si="25"/>
        <v>0.98767528129029303</v>
      </c>
      <c r="L116" s="16">
        <f t="shared" si="33"/>
        <v>-1.2324718709706972</v>
      </c>
      <c r="M116" s="8">
        <v>7.7762000000000002</v>
      </c>
      <c r="N116" s="17">
        <f>TRUNC(1000/((1+M116/100)^(NETWORKDAYS($B116,$M$2-1,Feriados!$A$1:$A$936)/252)),6)</f>
        <v>858.603658</v>
      </c>
      <c r="O116" s="18">
        <f t="shared" si="26"/>
        <v>-1.7273368730417182E-3</v>
      </c>
      <c r="P116" s="18">
        <f t="shared" si="27"/>
        <v>0.96804429057283592</v>
      </c>
      <c r="Q116" s="19">
        <f t="shared" si="34"/>
        <v>-3.1955709427164081</v>
      </c>
      <c r="R116" s="9">
        <v>4.1500000000000004</v>
      </c>
      <c r="S116" s="20">
        <f t="shared" si="28"/>
        <v>1.0111435026967186</v>
      </c>
      <c r="T116" s="20">
        <f t="shared" si="29"/>
        <v>1.3268648495490254E-4</v>
      </c>
      <c r="U116" s="20">
        <f t="shared" si="30"/>
        <v>1.0111435026967186</v>
      </c>
      <c r="V116" s="21">
        <f t="shared" si="31"/>
        <v>1.1143502696718599</v>
      </c>
    </row>
    <row r="117" spans="1:22" x14ac:dyDescent="0.3">
      <c r="A117">
        <f t="shared" si="21"/>
        <v>115</v>
      </c>
      <c r="B117" s="7">
        <v>44365</v>
      </c>
      <c r="C117" s="8">
        <v>4.2454999999999998</v>
      </c>
      <c r="D117" s="11">
        <f>TRUNC(1000/((1+C117/100)^(NETWORKDAYS($B117,$C$2-1,Feriados!$A$1:$A$936)/252)),6)</f>
        <v>998.51615500000003</v>
      </c>
      <c r="E117" s="12">
        <f t="shared" si="22"/>
        <v>1.6443699397483691E-4</v>
      </c>
      <c r="F117" s="12">
        <f t="shared" si="23"/>
        <v>1.0088252514681311</v>
      </c>
      <c r="G117" s="13">
        <f t="shared" si="32"/>
        <v>0.88252514681310679</v>
      </c>
      <c r="H117" s="8">
        <v>6.72</v>
      </c>
      <c r="I117" s="14">
        <f>TRUNC(1000/((1+H117/100)^(NETWORKDAYS($B117,$H$2-1,Feriados!$A$1:$A$936)/252)),6)</f>
        <v>934.85747300000003</v>
      </c>
      <c r="J117" s="15">
        <f t="shared" si="24"/>
        <v>-1.6284429398250033E-4</v>
      </c>
      <c r="K117" s="15">
        <f t="shared" si="25"/>
        <v>0.98751444400642729</v>
      </c>
      <c r="L117" s="16">
        <f t="shared" si="33"/>
        <v>-1.2485555993572706</v>
      </c>
      <c r="M117" s="8">
        <v>7.9100999999999999</v>
      </c>
      <c r="N117" s="17">
        <f>TRUNC(1000/((1+M117/100)^(NETWORKDAYS($B117,$M$2-1,Feriados!$A$1:$A$936)/252)),6)</f>
        <v>856.694975</v>
      </c>
      <c r="O117" s="18">
        <f t="shared" si="26"/>
        <v>-2.2230082322802769E-3</v>
      </c>
      <c r="P117" s="18">
        <f t="shared" si="27"/>
        <v>0.96589232014568061</v>
      </c>
      <c r="Q117" s="19">
        <f t="shared" si="34"/>
        <v>-3.4107679854319395</v>
      </c>
      <c r="R117" s="9">
        <v>4.1500000000000004</v>
      </c>
      <c r="S117" s="20">
        <f t="shared" si="28"/>
        <v>1.0113066710138066</v>
      </c>
      <c r="T117" s="20">
        <f t="shared" si="29"/>
        <v>1.6137008906524919E-4</v>
      </c>
      <c r="U117" s="20">
        <f t="shared" si="30"/>
        <v>1.0113066710138066</v>
      </c>
      <c r="V117" s="21">
        <f t="shared" si="31"/>
        <v>1.1306671013806557</v>
      </c>
    </row>
    <row r="118" spans="1:22" x14ac:dyDescent="0.3">
      <c r="A118">
        <f t="shared" si="21"/>
        <v>116</v>
      </c>
      <c r="B118" s="7">
        <v>44368</v>
      </c>
      <c r="C118" s="8">
        <v>4.2464000000000004</v>
      </c>
      <c r="D118" s="11">
        <f>TRUNC(1000/((1+C118/100)^(NETWORKDAYS($B118,$C$2-1,Feriados!$A$1:$A$936)/252)),6)</f>
        <v>998.68064400000003</v>
      </c>
      <c r="E118" s="12">
        <f t="shared" si="22"/>
        <v>1.6473343888967484E-4</v>
      </c>
      <c r="F118" s="12">
        <f t="shared" si="23"/>
        <v>1.0089914387210441</v>
      </c>
      <c r="G118" s="13">
        <f t="shared" si="32"/>
        <v>0.89914387210441316</v>
      </c>
      <c r="H118" s="8">
        <v>6.6482999999999999</v>
      </c>
      <c r="I118" s="14">
        <f>TRUNC(1000/((1+H118/100)^(NETWORKDAYS($B118,$H$2-1,Feriados!$A$1:$A$936)/252)),6)</f>
        <v>935.74741500000005</v>
      </c>
      <c r="J118" s="15">
        <f t="shared" si="24"/>
        <v>9.5195473716880308E-4</v>
      </c>
      <c r="K118" s="15">
        <f t="shared" si="25"/>
        <v>0.98845451305942178</v>
      </c>
      <c r="L118" s="16">
        <f t="shared" si="33"/>
        <v>-1.154548694057822</v>
      </c>
      <c r="M118" s="8">
        <v>7.7672999999999996</v>
      </c>
      <c r="N118" s="17">
        <f>TRUNC(1000/((1+M118/100)^(NETWORKDAYS($B118,$M$2-1,Feriados!$A$1:$A$936)/252)),6)</f>
        <v>859.25798899999995</v>
      </c>
      <c r="O118" s="18">
        <f t="shared" si="26"/>
        <v>2.9917462746877899E-3</v>
      </c>
      <c r="P118" s="18">
        <f t="shared" si="27"/>
        <v>0.968782024896226</v>
      </c>
      <c r="Q118" s="19">
        <f t="shared" si="34"/>
        <v>-3.1217975103773998</v>
      </c>
      <c r="R118" s="9">
        <v>4.1500000000000004</v>
      </c>
      <c r="S118" s="20">
        <f t="shared" si="28"/>
        <v>1.0114698656613803</v>
      </c>
      <c r="T118" s="20">
        <f t="shared" si="29"/>
        <v>1.6137008906524919E-4</v>
      </c>
      <c r="U118" s="20">
        <f t="shared" si="30"/>
        <v>1.0114698656613803</v>
      </c>
      <c r="V118" s="21">
        <f t="shared" si="31"/>
        <v>1.1469865661380307</v>
      </c>
    </row>
    <row r="119" spans="1:22" x14ac:dyDescent="0.3">
      <c r="A119">
        <f t="shared" si="21"/>
        <v>117</v>
      </c>
      <c r="B119" s="7">
        <v>44369</v>
      </c>
      <c r="C119" s="8">
        <v>4.2702999999999998</v>
      </c>
      <c r="D119" s="11">
        <f>TRUNC(1000/((1+C119/100)^(NETWORKDAYS($B119,$C$2-1,Feriados!$A$1:$A$936)/252)),6)</f>
        <v>998.83910800000001</v>
      </c>
      <c r="E119" s="12">
        <f t="shared" si="22"/>
        <v>1.5867334663188792E-4</v>
      </c>
      <c r="F119" s="12">
        <f t="shared" si="23"/>
        <v>1.0091515387693488</v>
      </c>
      <c r="G119" s="13">
        <f t="shared" si="32"/>
        <v>0.91515387693488215</v>
      </c>
      <c r="H119" s="8">
        <v>6.83</v>
      </c>
      <c r="I119" s="14">
        <f>TRUNC(1000/((1+H119/100)^(NETWORKDAYS($B119,$H$2-1,Feriados!$A$1:$A$936)/252)),6)</f>
        <v>934.35031700000002</v>
      </c>
      <c r="J119" s="15">
        <f t="shared" si="24"/>
        <v>-1.4930289708575684E-3</v>
      </c>
      <c r="K119" s="15">
        <f t="shared" si="25"/>
        <v>0.9869787218350492</v>
      </c>
      <c r="L119" s="16">
        <f t="shared" si="33"/>
        <v>-1.30212781649508</v>
      </c>
      <c r="M119" s="8">
        <v>7.89</v>
      </c>
      <c r="N119" s="17">
        <f>TRUNC(1000/((1+M119/100)^(NETWORKDAYS($B119,$M$2-1,Feriados!$A$1:$A$936)/252)),6)</f>
        <v>857.53597200000002</v>
      </c>
      <c r="O119" s="18">
        <f t="shared" si="26"/>
        <v>-2.0040744712819247E-3</v>
      </c>
      <c r="P119" s="18">
        <f t="shared" si="27"/>
        <v>0.96684051357189471</v>
      </c>
      <c r="Q119" s="19">
        <f t="shared" si="34"/>
        <v>-3.3159486428105289</v>
      </c>
      <c r="R119" s="9">
        <v>4.1500000000000004</v>
      </c>
      <c r="S119" s="20">
        <f t="shared" si="28"/>
        <v>1.0116330866436889</v>
      </c>
      <c r="T119" s="20">
        <f t="shared" si="29"/>
        <v>1.6137008906524919E-4</v>
      </c>
      <c r="U119" s="20">
        <f t="shared" si="30"/>
        <v>1.0116330866436889</v>
      </c>
      <c r="V119" s="21">
        <f t="shared" si="31"/>
        <v>1.1633086643688895</v>
      </c>
    </row>
    <row r="120" spans="1:22" x14ac:dyDescent="0.3">
      <c r="A120">
        <f t="shared" si="21"/>
        <v>118</v>
      </c>
      <c r="B120" s="7">
        <v>44370</v>
      </c>
      <c r="C120" s="8">
        <v>4.3033999999999999</v>
      </c>
      <c r="D120" s="11">
        <f>TRUNC(1000/((1+C120/100)^(NETWORKDAYS($B120,$C$2-1,Feriados!$A$1:$A$936)/252)),6)</f>
        <v>998.99731699999995</v>
      </c>
      <c r="E120" s="12">
        <f t="shared" si="22"/>
        <v>1.583928770236831E-4</v>
      </c>
      <c r="F120" s="12">
        <f t="shared" si="23"/>
        <v>1.0093113811849275</v>
      </c>
      <c r="G120" s="13">
        <f t="shared" si="32"/>
        <v>0.93113811849274697</v>
      </c>
      <c r="H120" s="8">
        <v>6.8540000000000001</v>
      </c>
      <c r="I120" s="14">
        <f>TRUNC(1000/((1+H120/100)^(NETWORKDAYS($B120,$H$2-1,Feriados!$A$1:$A$936)/252)),6)</f>
        <v>934.380402</v>
      </c>
      <c r="J120" s="15">
        <f t="shared" si="24"/>
        <v>3.2198843894715168E-5</v>
      </c>
      <c r="K120" s="15">
        <f t="shared" si="25"/>
        <v>0.98701050140884095</v>
      </c>
      <c r="L120" s="16">
        <f t="shared" si="33"/>
        <v>-1.2989498591159054</v>
      </c>
      <c r="M120" s="8">
        <v>7.8986999999999998</v>
      </c>
      <c r="N120" s="17">
        <f>TRUNC(1000/((1+M120/100)^(NETWORKDAYS($B120,$M$2-1,Feriados!$A$1:$A$936)/252)),6)</f>
        <v>857.65473899999995</v>
      </c>
      <c r="O120" s="18">
        <f t="shared" si="26"/>
        <v>1.3849798011733583E-4</v>
      </c>
      <c r="P120" s="18">
        <f t="shared" si="27"/>
        <v>0.96697441903012005</v>
      </c>
      <c r="Q120" s="19">
        <f t="shared" si="34"/>
        <v>-3.3025580969879953</v>
      </c>
      <c r="R120" s="9">
        <v>4.1500000000000004</v>
      </c>
      <c r="S120" s="20">
        <f t="shared" si="28"/>
        <v>1.011796333964982</v>
      </c>
      <c r="T120" s="20">
        <f t="shared" si="29"/>
        <v>1.6137008906524919E-4</v>
      </c>
      <c r="U120" s="20">
        <f t="shared" si="30"/>
        <v>1.011796333964982</v>
      </c>
      <c r="V120" s="21">
        <f t="shared" si="31"/>
        <v>1.1796333964982031</v>
      </c>
    </row>
    <row r="121" spans="1:22" x14ac:dyDescent="0.3">
      <c r="A121">
        <f t="shared" si="21"/>
        <v>119</v>
      </c>
      <c r="B121" s="7">
        <v>44371</v>
      </c>
      <c r="C121" s="8">
        <v>4.3011999999999997</v>
      </c>
      <c r="D121" s="11">
        <f>TRUNC(1000/((1+C121/100)^(NETWORKDAYS($B121,$C$2-1,Feriados!$A$1:$A$936)/252)),6)</f>
        <v>999.16477899999995</v>
      </c>
      <c r="E121" s="12">
        <f t="shared" si="22"/>
        <v>1.6763007983122691E-4</v>
      </c>
      <c r="F121" s="12">
        <f t="shared" si="23"/>
        <v>1.0094805721323301</v>
      </c>
      <c r="G121" s="13">
        <f t="shared" si="32"/>
        <v>0.94805721323301118</v>
      </c>
      <c r="H121" s="8">
        <v>6.7949999999999999</v>
      </c>
      <c r="I121" s="14">
        <f>TRUNC(1000/((1+H121/100)^(NETWORKDAYS($B121,$H$2-1,Feriados!$A$1:$A$936)/252)),6)</f>
        <v>935.15283199999999</v>
      </c>
      <c r="J121" s="15">
        <f t="shared" si="24"/>
        <v>8.2667615710541043E-4</v>
      </c>
      <c r="K121" s="15">
        <f t="shared" si="25"/>
        <v>0.9878264394571683</v>
      </c>
      <c r="L121" s="16">
        <f t="shared" si="33"/>
        <v>-1.2173560542831696</v>
      </c>
      <c r="M121" s="8">
        <v>7.8185000000000002</v>
      </c>
      <c r="N121" s="17">
        <f>TRUNC(1000/((1+M121/100)^(NETWORKDAYS($B121,$M$2-1,Feriados!$A$1:$A$936)/252)),6)</f>
        <v>859.20043399999997</v>
      </c>
      <c r="O121" s="18">
        <f t="shared" si="26"/>
        <v>1.8022345469719259E-3</v>
      </c>
      <c r="P121" s="18">
        <f t="shared" si="27"/>
        <v>0.96871713373413426</v>
      </c>
      <c r="Q121" s="19">
        <f t="shared" si="34"/>
        <v>-3.1282866265865739</v>
      </c>
      <c r="R121" s="9">
        <v>4.1500000000000004</v>
      </c>
      <c r="S121" s="20">
        <f t="shared" si="28"/>
        <v>1.0119596076295099</v>
      </c>
      <c r="T121" s="20">
        <f t="shared" si="29"/>
        <v>1.6137008906524919E-4</v>
      </c>
      <c r="U121" s="20">
        <f t="shared" si="30"/>
        <v>1.0119596076295099</v>
      </c>
      <c r="V121" s="21">
        <f t="shared" si="31"/>
        <v>1.1959607629509872</v>
      </c>
    </row>
    <row r="122" spans="1:22" x14ac:dyDescent="0.3">
      <c r="A122">
        <f t="shared" si="21"/>
        <v>120</v>
      </c>
      <c r="B122" s="7">
        <v>44372</v>
      </c>
      <c r="C122" s="8">
        <v>4.3346</v>
      </c>
      <c r="D122" s="11">
        <f>TRUNC(1000/((1+C122/100)^(NETWORKDAYS($B122,$C$2-1,Feriados!$A$1:$A$936)/252)),6)</f>
        <v>999.32668899999999</v>
      </c>
      <c r="E122" s="12">
        <f t="shared" si="22"/>
        <v>1.620453436739222E-4</v>
      </c>
      <c r="F122" s="12">
        <f t="shared" si="23"/>
        <v>1.0096441537585734</v>
      </c>
      <c r="G122" s="13">
        <f t="shared" si="32"/>
        <v>0.96441537585734149</v>
      </c>
      <c r="H122" s="8">
        <v>6.7724000000000002</v>
      </c>
      <c r="I122" s="14">
        <f>TRUNC(1000/((1+H122/100)^(NETWORKDAYS($B122,$H$2-1,Feriados!$A$1:$A$936)/252)),6)</f>
        <v>935.59795699999995</v>
      </c>
      <c r="J122" s="15">
        <f t="shared" si="24"/>
        <v>4.7599171468903911E-4</v>
      </c>
      <c r="K122" s="15">
        <f t="shared" si="25"/>
        <v>0.98829663665790068</v>
      </c>
      <c r="L122" s="16">
        <f t="shared" si="33"/>
        <v>-1.1703363342099316</v>
      </c>
      <c r="M122" s="8">
        <v>7.7850999999999999</v>
      </c>
      <c r="N122" s="17">
        <f>TRUNC(1000/((1+M122/100)^(NETWORKDAYS($B122,$M$2-1,Feriados!$A$1:$A$936)/252)),6)</f>
        <v>859.99304299999994</v>
      </c>
      <c r="O122" s="18">
        <f t="shared" si="26"/>
        <v>9.2249604240768335E-4</v>
      </c>
      <c r="P122" s="18">
        <f t="shared" si="27"/>
        <v>0.96961077145621655</v>
      </c>
      <c r="Q122" s="19">
        <f t="shared" si="34"/>
        <v>-3.0389228543783453</v>
      </c>
      <c r="R122" s="9">
        <v>4.1500000000000004</v>
      </c>
      <c r="S122" s="20">
        <f t="shared" si="28"/>
        <v>1.0121229076415235</v>
      </c>
      <c r="T122" s="20">
        <f t="shared" si="29"/>
        <v>1.6137008906524919E-4</v>
      </c>
      <c r="U122" s="20">
        <f t="shared" si="30"/>
        <v>1.0121229076415235</v>
      </c>
      <c r="V122" s="21">
        <f t="shared" si="31"/>
        <v>1.2122907641523462</v>
      </c>
    </row>
    <row r="123" spans="1:22" x14ac:dyDescent="0.3">
      <c r="A123">
        <f t="shared" si="21"/>
        <v>121</v>
      </c>
      <c r="B123" s="7">
        <v>44375</v>
      </c>
      <c r="C123" s="8">
        <v>4.3395000000000001</v>
      </c>
      <c r="D123" s="11">
        <f>TRUNC(1000/((1+C123/100)^(NETWORKDAYS($B123,$C$2-1,Feriados!$A$1:$A$936)/252)),6)</f>
        <v>999.494415</v>
      </c>
      <c r="E123" s="12">
        <f t="shared" si="22"/>
        <v>1.6783900785033445E-4</v>
      </c>
      <c r="F123" s="12">
        <f t="shared" si="23"/>
        <v>1.0098136114316221</v>
      </c>
      <c r="G123" s="13">
        <f t="shared" si="32"/>
        <v>0.98136114316220713</v>
      </c>
      <c r="H123" s="8">
        <v>6.6336000000000004</v>
      </c>
      <c r="I123" s="14">
        <f>TRUNC(1000/((1+H123/100)^(NETWORKDAYS($B123,$H$2-1,Feriados!$A$1:$A$936)/252)),6)</f>
        <v>937.07393100000002</v>
      </c>
      <c r="J123" s="15">
        <f t="shared" si="24"/>
        <v>1.5775729189626553E-3</v>
      </c>
      <c r="K123" s="15">
        <f t="shared" si="25"/>
        <v>0.98985574666779408</v>
      </c>
      <c r="L123" s="16">
        <f t="shared" si="33"/>
        <v>-1.0144253332205921</v>
      </c>
      <c r="M123" s="8">
        <v>7.6009000000000002</v>
      </c>
      <c r="N123" s="17">
        <f>TRUNC(1000/((1+M123/100)^(NETWORKDAYS($B123,$M$2-1,Feriados!$A$1:$A$936)/252)),6)</f>
        <v>863.20845399999996</v>
      </c>
      <c r="O123" s="18">
        <f t="shared" si="26"/>
        <v>3.7388802458022674E-3</v>
      </c>
      <c r="P123" s="18">
        <f t="shared" si="27"/>
        <v>0.97323603001573133</v>
      </c>
      <c r="Q123" s="19">
        <f t="shared" si="34"/>
        <v>-2.6763969984268665</v>
      </c>
      <c r="R123" s="9">
        <v>4.1500000000000004</v>
      </c>
      <c r="S123" s="20">
        <f t="shared" si="28"/>
        <v>1.0122862340052745</v>
      </c>
      <c r="T123" s="20">
        <f t="shared" si="29"/>
        <v>1.6137008906524919E-4</v>
      </c>
      <c r="U123" s="20">
        <f t="shared" si="30"/>
        <v>1.0122862340052745</v>
      </c>
      <c r="V123" s="21">
        <f t="shared" si="31"/>
        <v>1.228623400527451</v>
      </c>
    </row>
    <row r="124" spans="1:22" x14ac:dyDescent="0.3">
      <c r="A124">
        <f t="shared" si="21"/>
        <v>122</v>
      </c>
      <c r="B124" s="7">
        <v>44376</v>
      </c>
      <c r="C124" s="8">
        <v>4.3426999999999998</v>
      </c>
      <c r="D124" s="11">
        <f>TRUNC(1000/((1+C124/100)^(NETWORKDAYS($B124,$C$2-1,Feriados!$A$1:$A$936)/252)),6)</f>
        <v>999.66267200000004</v>
      </c>
      <c r="E124" s="12">
        <f t="shared" si="22"/>
        <v>1.6834211124638898E-4</v>
      </c>
      <c r="F124" s="12">
        <f t="shared" si="23"/>
        <v>1.0099836055869358</v>
      </c>
      <c r="G124" s="13">
        <f t="shared" si="32"/>
        <v>0.99836055869357843</v>
      </c>
      <c r="H124" s="8">
        <v>6.5563000000000002</v>
      </c>
      <c r="I124" s="14">
        <f>TRUNC(1000/((1+H124/100)^(NETWORKDAYS($B124,$H$2-1,Feriados!$A$1:$A$936)/252)),6)</f>
        <v>937.99815899999999</v>
      </c>
      <c r="J124" s="15">
        <f t="shared" si="24"/>
        <v>9.86291443422882E-4</v>
      </c>
      <c r="K124" s="15">
        <f t="shared" si="25"/>
        <v>0.99083203292095545</v>
      </c>
      <c r="L124" s="16">
        <f t="shared" si="33"/>
        <v>-0.91679670790445478</v>
      </c>
      <c r="M124" s="8">
        <v>7.5617000000000001</v>
      </c>
      <c r="N124" s="17">
        <f>TRUNC(1000/((1+M124/100)^(NETWORKDAYS($B124,$M$2-1,Feriados!$A$1:$A$936)/252)),6)</f>
        <v>864.09015899999997</v>
      </c>
      <c r="O124" s="18">
        <f t="shared" si="26"/>
        <v>1.0214276701232539E-3</v>
      </c>
      <c r="P124" s="18">
        <f t="shared" si="27"/>
        <v>0.97423012022635036</v>
      </c>
      <c r="Q124" s="19">
        <f t="shared" si="34"/>
        <v>-2.576987977364964</v>
      </c>
      <c r="R124" s="9">
        <v>4.1500000000000004</v>
      </c>
      <c r="S124" s="20">
        <f t="shared" si="28"/>
        <v>1.0124495867250154</v>
      </c>
      <c r="T124" s="20">
        <f t="shared" si="29"/>
        <v>1.6137008906524919E-4</v>
      </c>
      <c r="U124" s="20">
        <f t="shared" si="30"/>
        <v>1.0124495867250154</v>
      </c>
      <c r="V124" s="21">
        <f t="shared" si="31"/>
        <v>1.2449586725015394</v>
      </c>
    </row>
    <row r="125" spans="1:22" x14ac:dyDescent="0.3">
      <c r="A125">
        <f t="shared" si="21"/>
        <v>123</v>
      </c>
      <c r="B125" s="7">
        <v>44377</v>
      </c>
      <c r="C125" s="8">
        <v>4.3449</v>
      </c>
      <c r="D125" s="11">
        <f>TRUNC(1000/((1+C125/100)^(NETWORKDAYS($B125,$C$2-1,Feriados!$A$1:$A$936)/252)),6)</f>
        <v>999.83123799999998</v>
      </c>
      <c r="E125" s="12">
        <f t="shared" si="22"/>
        <v>1.6862288121921587E-4</v>
      </c>
      <c r="F125" s="12">
        <f t="shared" si="23"/>
        <v>1.010153911932494</v>
      </c>
      <c r="G125" s="13">
        <f t="shared" si="32"/>
        <v>1.0153911932494042</v>
      </c>
      <c r="H125" s="8">
        <v>6.6554000000000002</v>
      </c>
      <c r="I125" s="14">
        <f>TRUNC(1000/((1+H125/100)^(NETWORKDAYS($B125,$H$2-1,Feriados!$A$1:$A$936)/252)),6)</f>
        <v>937.35933299999999</v>
      </c>
      <c r="J125" s="15">
        <f t="shared" si="24"/>
        <v>-6.8105250940053708E-4</v>
      </c>
      <c r="K125" s="15">
        <f t="shared" si="25"/>
        <v>0.99015722427854025</v>
      </c>
      <c r="L125" s="16">
        <f t="shared" si="33"/>
        <v>-0.98427757214597511</v>
      </c>
      <c r="M125" s="8">
        <v>7.6816000000000004</v>
      </c>
      <c r="N125" s="17">
        <f>TRUNC(1000/((1+M125/100)^(NETWORKDAYS($B125,$M$2-1,Feriados!$A$1:$A$936)/252)),6)</f>
        <v>862.41638699999999</v>
      </c>
      <c r="O125" s="18">
        <f t="shared" si="26"/>
        <v>-1.9370339802701197E-3</v>
      </c>
      <c r="P125" s="18">
        <f t="shared" si="27"/>
        <v>0.97234300337886925</v>
      </c>
      <c r="Q125" s="19">
        <f t="shared" si="34"/>
        <v>-2.7656996621130747</v>
      </c>
      <c r="R125" s="9">
        <v>4.1500000000000004</v>
      </c>
      <c r="S125" s="20">
        <f t="shared" si="28"/>
        <v>1.0126129658049994</v>
      </c>
      <c r="T125" s="20">
        <f t="shared" si="29"/>
        <v>1.6137008906524919E-4</v>
      </c>
      <c r="U125" s="20">
        <f t="shared" si="30"/>
        <v>1.0126129658049994</v>
      </c>
      <c r="V125" s="21">
        <f t="shared" si="31"/>
        <v>1.2612965804999376</v>
      </c>
    </row>
    <row r="126" spans="1:22" x14ac:dyDescent="0.3">
      <c r="A126">
        <f t="shared" si="21"/>
        <v>124</v>
      </c>
      <c r="B126" s="7">
        <v>44378</v>
      </c>
      <c r="C126" s="8">
        <f>+C125</f>
        <v>4.3449</v>
      </c>
      <c r="D126" s="32">
        <v>1000</v>
      </c>
      <c r="E126" s="12">
        <f t="shared" si="22"/>
        <v>1.6879048541995623E-4</v>
      </c>
      <c r="F126" s="12">
        <f t="shared" si="23"/>
        <v>1.0103244163016381</v>
      </c>
      <c r="G126" s="13">
        <f t="shared" si="32"/>
        <v>1.0324416301638051</v>
      </c>
      <c r="H126" s="8">
        <v>6.6951999999999998</v>
      </c>
      <c r="I126" s="14">
        <f>TRUNC(1000/((1+H126/100)^(NETWORKDAYS($B126,$H$2-1,Feriados!$A$1:$A$936)/252)),6)</f>
        <v>937.24928499999999</v>
      </c>
      <c r="J126" s="15">
        <f t="shared" si="24"/>
        <v>-1.174021489153132E-4</v>
      </c>
      <c r="K126" s="15">
        <f t="shared" si="25"/>
        <v>0.99004097769264587</v>
      </c>
      <c r="L126" s="16">
        <f t="shared" si="33"/>
        <v>-0.99590223073541262</v>
      </c>
      <c r="M126" s="8">
        <v>7.7632000000000003</v>
      </c>
      <c r="N126" s="17">
        <f>TRUNC(1000/((1+M126/100)^(NETWORKDAYS($B126,$M$2-1,Feriados!$A$1:$A$936)/252)),6)</f>
        <v>861.36633200000006</v>
      </c>
      <c r="O126" s="18">
        <f t="shared" si="26"/>
        <v>-1.2175731071769613E-3</v>
      </c>
      <c r="P126" s="18">
        <f t="shared" si="27"/>
        <v>0.9711591046870035</v>
      </c>
      <c r="Q126" s="19">
        <f t="shared" si="34"/>
        <v>-2.8840895312996495</v>
      </c>
      <c r="R126" s="9">
        <v>4.1500000000000004</v>
      </c>
      <c r="S126" s="20">
        <f t="shared" si="28"/>
        <v>1.0127763712494799</v>
      </c>
      <c r="T126" s="20">
        <f t="shared" si="29"/>
        <v>1.6137008906524919E-4</v>
      </c>
      <c r="U126" s="20">
        <f t="shared" si="30"/>
        <v>1.0127763712494799</v>
      </c>
      <c r="V126" s="21">
        <f t="shared" si="31"/>
        <v>1.2776371249479945</v>
      </c>
    </row>
    <row r="127" spans="1:22" x14ac:dyDescent="0.3">
      <c r="A127">
        <f t="shared" si="21"/>
        <v>125</v>
      </c>
      <c r="B127" s="7">
        <v>44379</v>
      </c>
      <c r="C127" s="33"/>
      <c r="D127" s="33"/>
      <c r="E127" s="33"/>
      <c r="F127" s="33"/>
      <c r="G127" s="33"/>
      <c r="H127" s="8">
        <v>6.6551</v>
      </c>
      <c r="I127" s="14">
        <f>TRUNC(1000/((1+H127/100)^(NETWORKDAYS($B127,$H$2-1,Feriados!$A$1:$A$936)/252)),6)</f>
        <v>937.84142299999996</v>
      </c>
      <c r="J127" s="15">
        <f t="shared" si="24"/>
        <v>6.3178282392595264E-4</v>
      </c>
      <c r="K127" s="15">
        <f t="shared" si="25"/>
        <v>0.99066646857733498</v>
      </c>
      <c r="L127" s="16">
        <f t="shared" si="33"/>
        <v>-0.93335314226650201</v>
      </c>
      <c r="M127" s="8">
        <v>7.7167000000000003</v>
      </c>
      <c r="N127" s="17">
        <f>TRUNC(1000/((1+M127/100)^(NETWORKDAYS($B127,$M$2-1,Feriados!$A$1:$A$936)/252)),6)</f>
        <v>862.36303899999996</v>
      </c>
      <c r="O127" s="18">
        <f t="shared" si="26"/>
        <v>1.1571232389424591E-3</v>
      </c>
      <c r="P127" s="18">
        <f t="shared" si="27"/>
        <v>0.97228285545574744</v>
      </c>
      <c r="Q127" s="19">
        <f t="shared" si="34"/>
        <v>-2.7717144544252559</v>
      </c>
      <c r="R127" s="9">
        <v>4.1500000000000004</v>
      </c>
      <c r="S127" s="20">
        <f t="shared" si="28"/>
        <v>1.0129398030627117</v>
      </c>
      <c r="T127" s="20">
        <f t="shared" si="29"/>
        <v>1.6137008906524919E-4</v>
      </c>
      <c r="U127" s="20">
        <f t="shared" si="30"/>
        <v>1.0129398030627117</v>
      </c>
      <c r="V127" s="21">
        <f t="shared" si="31"/>
        <v>1.2939803062711697</v>
      </c>
    </row>
    <row r="128" spans="1:22" x14ac:dyDescent="0.3">
      <c r="A128">
        <f t="shared" si="21"/>
        <v>126</v>
      </c>
      <c r="B128" s="7">
        <v>44382</v>
      </c>
      <c r="C128" s="33"/>
      <c r="D128" s="33"/>
      <c r="E128" s="33"/>
      <c r="F128" s="33"/>
      <c r="G128" s="33"/>
      <c r="H128" s="8">
        <v>6.74</v>
      </c>
      <c r="I128" s="14">
        <f>TRUNC(1000/((1+H128/100)^(NETWORKDAYS($B128,$H$2-1,Feriados!$A$1:$A$936)/252)),6)</f>
        <v>937.34101399999997</v>
      </c>
      <c r="J128" s="15">
        <f t="shared" si="24"/>
        <v>-5.3357528013564526E-4</v>
      </c>
      <c r="K128" s="15">
        <f t="shared" si="25"/>
        <v>0.99013787343884285</v>
      </c>
      <c r="L128" s="16">
        <f t="shared" si="33"/>
        <v>-0.98621265611571474</v>
      </c>
      <c r="M128" s="8">
        <v>7.8118999999999996</v>
      </c>
      <c r="N128" s="17">
        <f>TRUNC(1000/((1+M128/100)^(NETWORKDAYS($B128,$M$2-1,Feriados!$A$1:$A$936)/252)),6)</f>
        <v>861.10376799999995</v>
      </c>
      <c r="O128" s="18">
        <f t="shared" si="26"/>
        <v>-1.4602562297432176E-3</v>
      </c>
      <c r="P128" s="18">
        <f t="shared" si="27"/>
        <v>0.97086307335899569</v>
      </c>
      <c r="Q128" s="19">
        <f t="shared" si="34"/>
        <v>-2.9136926641004313</v>
      </c>
      <c r="R128" s="9">
        <v>4.1500000000000004</v>
      </c>
      <c r="S128" s="20">
        <f t="shared" si="28"/>
        <v>1.0131032612489497</v>
      </c>
      <c r="T128" s="20">
        <f t="shared" si="29"/>
        <v>1.6137008906524919E-4</v>
      </c>
      <c r="U128" s="20">
        <f t="shared" si="30"/>
        <v>1.0131032612489497</v>
      </c>
      <c r="V128" s="21">
        <f t="shared" si="31"/>
        <v>1.3103261248949671</v>
      </c>
    </row>
    <row r="129" spans="1:22" x14ac:dyDescent="0.3">
      <c r="A129">
        <f t="shared" si="21"/>
        <v>127</v>
      </c>
      <c r="B129" s="7">
        <v>44383</v>
      </c>
      <c r="C129" s="33"/>
      <c r="D129" s="33"/>
      <c r="E129" s="33"/>
      <c r="F129" s="33"/>
      <c r="G129" s="33"/>
      <c r="H129" s="8">
        <v>6.83</v>
      </c>
      <c r="I129" s="14">
        <f>TRUNC(1000/((1+H129/100)^(NETWORKDAYS($B129,$H$2-1,Feriados!$A$1:$A$936)/252)),6)</f>
        <v>936.80318199999999</v>
      </c>
      <c r="J129" s="15">
        <f t="shared" si="24"/>
        <v>-5.7378477199543365E-4</v>
      </c>
      <c r="K129" s="15">
        <f t="shared" si="25"/>
        <v>0.98956974740488768</v>
      </c>
      <c r="L129" s="16">
        <f t="shared" si="33"/>
        <v>-1.0430252595112322</v>
      </c>
      <c r="M129" s="8">
        <v>7.9219999999999997</v>
      </c>
      <c r="N129" s="17">
        <f>TRUNC(1000/((1+M129/100)^(NETWORKDAYS($B129,$M$2-1,Feriados!$A$1:$A$936)/252)),6)</f>
        <v>859.61816699999997</v>
      </c>
      <c r="O129" s="18">
        <f t="shared" si="26"/>
        <v>-1.7252287763767082E-3</v>
      </c>
      <c r="P129" s="18">
        <f t="shared" si="27"/>
        <v>0.96918811244691516</v>
      </c>
      <c r="Q129" s="19">
        <f t="shared" si="34"/>
        <v>-3.0811887553084838</v>
      </c>
      <c r="R129" s="9">
        <v>4.1500000000000004</v>
      </c>
      <c r="S129" s="20">
        <f t="shared" si="28"/>
        <v>1.0132667458124498</v>
      </c>
      <c r="T129" s="20">
        <f t="shared" si="29"/>
        <v>1.6137008906524919E-4</v>
      </c>
      <c r="U129" s="20">
        <f t="shared" si="30"/>
        <v>1.0132667458124498</v>
      </c>
      <c r="V129" s="21">
        <f t="shared" si="31"/>
        <v>1.3266745812449798</v>
      </c>
    </row>
    <row r="130" spans="1:22" x14ac:dyDescent="0.3">
      <c r="A130">
        <f t="shared" si="21"/>
        <v>128</v>
      </c>
      <c r="B130" s="7">
        <v>44384</v>
      </c>
      <c r="C130" s="33"/>
      <c r="D130" s="33"/>
      <c r="E130" s="33"/>
      <c r="F130" s="33"/>
      <c r="G130" s="33"/>
      <c r="H130" s="8">
        <v>6.8150000000000004</v>
      </c>
      <c r="I130" s="14">
        <f>TRUNC(1000/((1+H130/100)^(NETWORKDAYS($B130,$H$2-1,Feriados!$A$1:$A$936)/252)),6)</f>
        <v>937.17832399999998</v>
      </c>
      <c r="J130" s="15">
        <f t="shared" si="24"/>
        <v>4.004491094906637E-4</v>
      </c>
      <c r="K130" s="15">
        <f t="shared" si="25"/>
        <v>0.98996601972901488</v>
      </c>
      <c r="L130" s="16">
        <f t="shared" si="33"/>
        <v>-1.0033980270985121</v>
      </c>
      <c r="M130" s="8">
        <v>7.8472999999999997</v>
      </c>
      <c r="N130" s="17">
        <f>TRUNC(1000/((1+M130/100)^(NETWORKDAYS($B130,$M$2-1,Feriados!$A$1:$A$936)/252)),6)</f>
        <v>861.05803500000002</v>
      </c>
      <c r="O130" s="18">
        <f t="shared" si="26"/>
        <v>1.6750088065553559E-3</v>
      </c>
      <c r="P130" s="18">
        <f t="shared" si="27"/>
        <v>0.97081151107047248</v>
      </c>
      <c r="Q130" s="19">
        <f t="shared" si="34"/>
        <v>-2.9188488929527523</v>
      </c>
      <c r="R130" s="9">
        <v>4.1500000000000004</v>
      </c>
      <c r="S130" s="20">
        <f t="shared" si="28"/>
        <v>1.0134302567574685</v>
      </c>
      <c r="T130" s="20">
        <f t="shared" si="29"/>
        <v>1.6137008906524919E-4</v>
      </c>
      <c r="U130" s="20">
        <f t="shared" si="30"/>
        <v>1.0134302567574685</v>
      </c>
      <c r="V130" s="21">
        <f t="shared" si="31"/>
        <v>1.3430256757468451</v>
      </c>
    </row>
    <row r="131" spans="1:22" x14ac:dyDescent="0.3">
      <c r="A131">
        <f t="shared" si="21"/>
        <v>129</v>
      </c>
      <c r="B131" s="7">
        <v>44385</v>
      </c>
      <c r="C131" s="33"/>
      <c r="D131" s="33"/>
      <c r="E131" s="33"/>
      <c r="F131" s="33"/>
      <c r="G131" s="33"/>
      <c r="H131" s="8">
        <v>6.899</v>
      </c>
      <c r="I131" s="14">
        <f>TRUNC(1000/((1+H131/100)^(NETWORKDAYS($B131,$H$2-1,Feriados!$A$1:$A$936)/252)),6)</f>
        <v>936.70153300000004</v>
      </c>
      <c r="J131" s="15">
        <f t="shared" si="24"/>
        <v>-5.0875163006858237E-4</v>
      </c>
      <c r="K131" s="15">
        <f t="shared" si="25"/>
        <v>0.98946237290276529</v>
      </c>
      <c r="L131" s="16">
        <f t="shared" si="33"/>
        <v>-1.0537627097234714</v>
      </c>
      <c r="M131" s="8">
        <v>7.9161000000000001</v>
      </c>
      <c r="N131" s="17">
        <f>TRUNC(1000/((1+M131/100)^(NETWORKDAYS($B131,$M$2-1,Feriados!$A$1:$A$936)/252)),6)</f>
        <v>860.23138500000005</v>
      </c>
      <c r="O131" s="18">
        <f t="shared" si="26"/>
        <v>-9.6003981891878976E-4</v>
      </c>
      <c r="P131" s="18">
        <f t="shared" si="27"/>
        <v>0.96987949336318013</v>
      </c>
      <c r="Q131" s="19">
        <f t="shared" si="34"/>
        <v>-3.0120506636819866</v>
      </c>
      <c r="R131" s="9">
        <v>4.1500000000000004</v>
      </c>
      <c r="S131" s="20">
        <f t="shared" si="28"/>
        <v>1.0135937940882629</v>
      </c>
      <c r="T131" s="20">
        <f t="shared" si="29"/>
        <v>1.6137008906524919E-4</v>
      </c>
      <c r="U131" s="20">
        <f t="shared" si="30"/>
        <v>1.0135937940882629</v>
      </c>
      <c r="V131" s="21">
        <f t="shared" si="31"/>
        <v>1.3593794088262889</v>
      </c>
    </row>
    <row r="132" spans="1:22" x14ac:dyDescent="0.3">
      <c r="A132">
        <f t="shared" si="21"/>
        <v>130</v>
      </c>
      <c r="B132" s="7">
        <v>44386</v>
      </c>
      <c r="C132" s="33"/>
      <c r="D132" s="33"/>
      <c r="E132" s="33"/>
      <c r="F132" s="33"/>
      <c r="G132" s="33"/>
      <c r="H132" s="8">
        <v>6.899</v>
      </c>
      <c r="I132" s="14">
        <f>TRUNC(1000/((1+H132/100)^(NETWORKDAYS($B132,$H$2-1,Feriados!$A$1:$A$936)/252)),6)</f>
        <v>936.94954800000005</v>
      </c>
      <c r="J132" s="15">
        <f t="shared" si="24"/>
        <v>2.6477484157161335E-4</v>
      </c>
      <c r="K132" s="15">
        <f t="shared" si="25"/>
        <v>0.9897243576457917</v>
      </c>
      <c r="L132" s="16">
        <f t="shared" si="33"/>
        <v>-1.0275642354208303</v>
      </c>
      <c r="M132" s="8">
        <v>7.9161000000000001</v>
      </c>
      <c r="N132" s="17">
        <f>TRUNC(1000/((1+M132/100)^(NETWORKDAYS($B132,$M$2-1,Feriados!$A$1:$A$936)/252)),6)</f>
        <v>860.49148700000001</v>
      </c>
      <c r="O132" s="18">
        <f t="shared" si="26"/>
        <v>3.0236283462259372E-4</v>
      </c>
      <c r="P132" s="18">
        <f t="shared" si="27"/>
        <v>0.97017274887603577</v>
      </c>
      <c r="Q132" s="19">
        <f t="shared" si="34"/>
        <v>-2.9827251123964227</v>
      </c>
      <c r="R132" s="9">
        <v>4.1500000000000004</v>
      </c>
      <c r="S132" s="20">
        <f t="shared" si="28"/>
        <v>1.0137573578090908</v>
      </c>
      <c r="T132" s="20">
        <f t="shared" si="29"/>
        <v>1.6137008906524919E-4</v>
      </c>
      <c r="U132" s="20">
        <f t="shared" si="30"/>
        <v>1.0137573578090908</v>
      </c>
      <c r="V132" s="21">
        <f t="shared" si="31"/>
        <v>1.375735780909082</v>
      </c>
    </row>
    <row r="133" spans="1:22" x14ac:dyDescent="0.3">
      <c r="A133">
        <f t="shared" ref="A133:A196" si="35">+A132+1</f>
        <v>131</v>
      </c>
      <c r="B133" s="7">
        <v>44389</v>
      </c>
      <c r="C133" s="33"/>
      <c r="D133" s="33"/>
      <c r="E133" s="33"/>
      <c r="F133" s="33"/>
      <c r="G133" s="33"/>
      <c r="H133" s="8">
        <v>6.8914999999999997</v>
      </c>
      <c r="I133" s="14">
        <f>TRUNC(1000/((1+H133/100)^(NETWORKDAYS($B133,$H$2-1,Feriados!$A$1:$A$936)/252)),6)</f>
        <v>937.26155900000003</v>
      </c>
      <c r="J133" s="15">
        <f t="shared" ref="J133:J196" si="36">+I133/I132-1</f>
        <v>3.3300725814533472E-4</v>
      </c>
      <c r="K133" s="15">
        <f t="shared" ref="K133:K196" si="37">+(1+J133)*K132</f>
        <v>0.99005394304045102</v>
      </c>
      <c r="L133" s="16">
        <f t="shared" si="33"/>
        <v>-0.99460569595489767</v>
      </c>
      <c r="M133" s="8">
        <v>7.9763000000000002</v>
      </c>
      <c r="N133" s="17">
        <f>TRUNC(1000/((1+M133/100)^(NETWORKDAYS($B133,$M$2-1,Feriados!$A$1:$A$936)/252)),6)</f>
        <v>859.807368</v>
      </c>
      <c r="O133" s="18">
        <f t="shared" ref="O133:O196" si="38">+N133/N132-1</f>
        <v>-7.9503285080151365E-4</v>
      </c>
      <c r="P133" s="18">
        <f t="shared" ref="P133:P196" si="39">+(1+O133)*P132</f>
        <v>0.96940142966972687</v>
      </c>
      <c r="Q133" s="19">
        <f t="shared" si="34"/>
        <v>-3.0598570330273134</v>
      </c>
      <c r="R133" s="9">
        <v>4.1500000000000004</v>
      </c>
      <c r="S133" s="20">
        <f t="shared" ref="S133:S196" si="40">+((R132/100+1)^(1/252))*S132</f>
        <v>1.0139209479242111</v>
      </c>
      <c r="T133" s="20">
        <f t="shared" ref="T133:T196" si="41">+S133/S132-1</f>
        <v>1.6137008906524919E-4</v>
      </c>
      <c r="U133" s="20">
        <f t="shared" ref="U133:U196" si="42">+(1+T133)*U132</f>
        <v>1.0139209479242111</v>
      </c>
      <c r="V133" s="21">
        <f t="shared" ref="V133:V196" si="43">+(U133-1)*100</f>
        <v>1.3920947924211058</v>
      </c>
    </row>
    <row r="134" spans="1:22" x14ac:dyDescent="0.3">
      <c r="A134">
        <f t="shared" si="35"/>
        <v>132</v>
      </c>
      <c r="B134" s="7">
        <v>44390</v>
      </c>
      <c r="C134" s="33"/>
      <c r="D134" s="33"/>
      <c r="E134" s="33"/>
      <c r="F134" s="33"/>
      <c r="G134" s="33"/>
      <c r="H134" s="8">
        <v>6.9550000000000001</v>
      </c>
      <c r="I134" s="14">
        <f>TRUNC(1000/((1+H134/100)^(NETWORKDAYS($B134,$H$2-1,Feriados!$A$1:$A$936)/252)),6)</f>
        <v>936.97051899999997</v>
      </c>
      <c r="J134" s="15">
        <f t="shared" si="36"/>
        <v>-3.1052164383071901E-4</v>
      </c>
      <c r="K134" s="15">
        <f t="shared" si="37"/>
        <v>0.98974650986257706</v>
      </c>
      <c r="L134" s="16">
        <f t="shared" si="33"/>
        <v>-1.0253490137422938</v>
      </c>
      <c r="M134" s="8">
        <v>8.06</v>
      </c>
      <c r="N134" s="17">
        <f>TRUNC(1000/((1+M134/100)^(NETWORKDAYS($B134,$M$2-1,Feriados!$A$1:$A$936)/252)),6)</f>
        <v>858.76115900000002</v>
      </c>
      <c r="O134" s="18">
        <f t="shared" si="38"/>
        <v>-1.2167946437043886E-3</v>
      </c>
      <c r="P134" s="18">
        <f t="shared" si="39"/>
        <v>0.96822186720250536</v>
      </c>
      <c r="Q134" s="19">
        <f t="shared" si="34"/>
        <v>-3.177813279749464</v>
      </c>
      <c r="R134" s="9">
        <v>4.1500000000000004</v>
      </c>
      <c r="S134" s="20">
        <f t="shared" si="40"/>
        <v>1.0140845644378826</v>
      </c>
      <c r="T134" s="20">
        <f t="shared" si="41"/>
        <v>1.6137008906524919E-4</v>
      </c>
      <c r="U134" s="20">
        <f t="shared" si="42"/>
        <v>1.0140845644378826</v>
      </c>
      <c r="V134" s="21">
        <f t="shared" si="43"/>
        <v>1.4084564437882641</v>
      </c>
    </row>
    <row r="135" spans="1:22" x14ac:dyDescent="0.3">
      <c r="A135">
        <f t="shared" si="35"/>
        <v>133</v>
      </c>
      <c r="B135" s="7">
        <v>44391</v>
      </c>
      <c r="C135" s="33"/>
      <c r="D135" s="33"/>
      <c r="E135" s="33"/>
      <c r="F135" s="33"/>
      <c r="G135" s="33"/>
      <c r="H135" s="8">
        <v>6.86</v>
      </c>
      <c r="I135" s="14">
        <f>TRUNC(1000/((1+H135/100)^(NETWORKDAYS($B135,$H$2-1,Feriados!$A$1:$A$936)/252)),6)</f>
        <v>938.02398500000004</v>
      </c>
      <c r="J135" s="15">
        <f t="shared" si="36"/>
        <v>1.1243320666314283E-3</v>
      </c>
      <c r="K135" s="15">
        <f t="shared" si="37"/>
        <v>0.99085931360145207</v>
      </c>
      <c r="L135" s="16">
        <f t="shared" si="33"/>
        <v>-0.91406863985479259</v>
      </c>
      <c r="M135" s="8">
        <v>7.9185999999999996</v>
      </c>
      <c r="N135" s="17">
        <f>TRUNC(1000/((1+M135/100)^(NETWORKDAYS($B135,$M$2-1,Feriados!$A$1:$A$936)/252)),6)</f>
        <v>861.23315300000002</v>
      </c>
      <c r="O135" s="18">
        <f t="shared" si="38"/>
        <v>2.8785582278529898E-3</v>
      </c>
      <c r="P135" s="18">
        <f t="shared" si="39"/>
        <v>0.97100895022472833</v>
      </c>
      <c r="Q135" s="19">
        <f t="shared" si="34"/>
        <v>-2.8991049775271671</v>
      </c>
      <c r="R135" s="9">
        <v>4.1500000000000004</v>
      </c>
      <c r="S135" s="20">
        <f t="shared" si="40"/>
        <v>1.0142482073543657</v>
      </c>
      <c r="T135" s="20">
        <f t="shared" si="41"/>
        <v>1.6137008906524919E-4</v>
      </c>
      <c r="U135" s="20">
        <f t="shared" si="42"/>
        <v>1.0142482073543657</v>
      </c>
      <c r="V135" s="21">
        <f t="shared" si="43"/>
        <v>1.4248207354365716</v>
      </c>
    </row>
    <row r="136" spans="1:22" x14ac:dyDescent="0.3">
      <c r="A136">
        <f t="shared" si="35"/>
        <v>134</v>
      </c>
      <c r="B136" s="7">
        <v>44392</v>
      </c>
      <c r="C136" s="33"/>
      <c r="D136" s="33"/>
      <c r="E136" s="33"/>
      <c r="F136" s="33"/>
      <c r="G136" s="33"/>
      <c r="H136" s="8">
        <v>6.9050000000000002</v>
      </c>
      <c r="I136" s="14">
        <f>TRUNC(1000/((1+H136/100)^(NETWORKDAYS($B136,$H$2-1,Feriados!$A$1:$A$936)/252)),6)</f>
        <v>937.89170899999999</v>
      </c>
      <c r="J136" s="15">
        <f t="shared" si="36"/>
        <v>-1.4101558394585822E-4</v>
      </c>
      <c r="K136" s="15">
        <f t="shared" si="37"/>
        <v>0.99071958699673635</v>
      </c>
      <c r="L136" s="16">
        <f t="shared" si="33"/>
        <v>-0.92804130032636545</v>
      </c>
      <c r="M136" s="8">
        <v>7.94</v>
      </c>
      <c r="N136" s="17">
        <f>TRUNC(1000/((1+M136/100)^(NETWORKDAYS($B136,$M$2-1,Feriados!$A$1:$A$936)/252)),6)</f>
        <v>861.15952800000002</v>
      </c>
      <c r="O136" s="18">
        <f t="shared" si="38"/>
        <v>-8.5487884138646386E-5</v>
      </c>
      <c r="P136" s="18">
        <f t="shared" si="39"/>
        <v>0.97092594072409388</v>
      </c>
      <c r="Q136" s="19">
        <f t="shared" si="34"/>
        <v>-2.9074059275906117</v>
      </c>
      <c r="R136" s="9">
        <v>4.1500000000000004</v>
      </c>
      <c r="S136" s="20">
        <f t="shared" si="40"/>
        <v>1.0144118766779207</v>
      </c>
      <c r="T136" s="20">
        <f t="shared" si="41"/>
        <v>1.6137008906524919E-4</v>
      </c>
      <c r="U136" s="20">
        <f t="shared" si="42"/>
        <v>1.0144118766779207</v>
      </c>
      <c r="V136" s="21">
        <f t="shared" si="43"/>
        <v>1.4411876677920654</v>
      </c>
    </row>
    <row r="137" spans="1:22" x14ac:dyDescent="0.3">
      <c r="A137">
        <f t="shared" si="35"/>
        <v>135</v>
      </c>
      <c r="B137" s="7">
        <v>44393</v>
      </c>
      <c r="C137" s="33"/>
      <c r="D137" s="33"/>
      <c r="E137" s="33"/>
      <c r="F137" s="33"/>
      <c r="G137" s="33"/>
      <c r="H137" s="8">
        <v>6.8650000000000002</v>
      </c>
      <c r="I137" s="14">
        <f>TRUNC(1000/((1+H137/100)^(NETWORKDAYS($B137,$H$2-1,Feriados!$A$1:$A$936)/252)),6)</f>
        <v>938.47606699999994</v>
      </c>
      <c r="J137" s="15">
        <f t="shared" si="36"/>
        <v>6.2305487338520926E-4</v>
      </c>
      <c r="K137" s="15">
        <f t="shared" si="37"/>
        <v>0.99133685966357288</v>
      </c>
      <c r="L137" s="16">
        <f t="shared" si="33"/>
        <v>-0.8663140336427122</v>
      </c>
      <c r="M137" s="8">
        <v>7.8650000000000002</v>
      </c>
      <c r="N137" s="17">
        <f>TRUNC(1000/((1+M137/100)^(NETWORKDAYS($B137,$M$2-1,Feriados!$A$1:$A$936)/252)),6)</f>
        <v>862.59044800000004</v>
      </c>
      <c r="O137" s="18">
        <f t="shared" si="38"/>
        <v>1.6616201220269744E-3</v>
      </c>
      <c r="P137" s="18">
        <f t="shared" si="39"/>
        <v>0.97253925080419901</v>
      </c>
      <c r="Q137" s="19">
        <f t="shared" si="34"/>
        <v>-2.7460749195800993</v>
      </c>
      <c r="R137" s="9">
        <v>4.1500000000000004</v>
      </c>
      <c r="S137" s="20">
        <f t="shared" si="40"/>
        <v>1.0145755724128089</v>
      </c>
      <c r="T137" s="20">
        <f t="shared" si="41"/>
        <v>1.6137008906524919E-4</v>
      </c>
      <c r="U137" s="20">
        <f t="shared" si="42"/>
        <v>1.0145755724128089</v>
      </c>
      <c r="V137" s="21">
        <f t="shared" si="43"/>
        <v>1.4575572412808935</v>
      </c>
    </row>
    <row r="138" spans="1:22" x14ac:dyDescent="0.3">
      <c r="A138">
        <f t="shared" si="35"/>
        <v>136</v>
      </c>
      <c r="B138" s="7">
        <v>44396</v>
      </c>
      <c r="C138" s="33"/>
      <c r="D138" s="33"/>
      <c r="E138" s="33"/>
      <c r="F138" s="33"/>
      <c r="G138" s="33"/>
      <c r="H138" s="8">
        <v>6.7968000000000002</v>
      </c>
      <c r="I138" s="14">
        <f>TRUNC(1000/((1+H138/100)^(NETWORKDAYS($B138,$H$2-1,Feriados!$A$1:$A$936)/252)),6)</f>
        <v>939.29427699999997</v>
      </c>
      <c r="J138" s="15">
        <f t="shared" si="36"/>
        <v>8.7184961745001566E-4</v>
      </c>
      <c r="K138" s="15">
        <f t="shared" si="37"/>
        <v>0.99220115632543471</v>
      </c>
      <c r="L138" s="16">
        <f t="shared" ref="L138:L201" si="44">+(K138-1)*100</f>
        <v>-0.77988436745652923</v>
      </c>
      <c r="M138" s="8">
        <v>7.8212000000000002</v>
      </c>
      <c r="N138" s="17">
        <f>TRUNC(1000/((1+M138/100)^(NETWORKDAYS($B138,$M$2-1,Feriados!$A$1:$A$936)/252)),6)</f>
        <v>863.53271800000005</v>
      </c>
      <c r="O138" s="18">
        <f t="shared" si="38"/>
        <v>1.0923724024358705E-3</v>
      </c>
      <c r="P138" s="18">
        <f t="shared" si="39"/>
        <v>0.97360162584206322</v>
      </c>
      <c r="Q138" s="19">
        <f t="shared" ref="Q138:Q201" si="45">+(P138-1)*100</f>
        <v>-2.6398374157936777</v>
      </c>
      <c r="R138" s="9">
        <v>4.1500000000000004</v>
      </c>
      <c r="S138" s="20">
        <f t="shared" si="40"/>
        <v>1.0147392945632927</v>
      </c>
      <c r="T138" s="20">
        <f t="shared" si="41"/>
        <v>1.6137008906524919E-4</v>
      </c>
      <c r="U138" s="20">
        <f t="shared" si="42"/>
        <v>1.0147392945632927</v>
      </c>
      <c r="V138" s="21">
        <f t="shared" si="43"/>
        <v>1.4739294563292704</v>
      </c>
    </row>
    <row r="139" spans="1:22" x14ac:dyDescent="0.3">
      <c r="A139">
        <f t="shared" si="35"/>
        <v>137</v>
      </c>
      <c r="B139" s="7">
        <v>44397</v>
      </c>
      <c r="C139" s="33"/>
      <c r="D139" s="33"/>
      <c r="E139" s="33"/>
      <c r="F139" s="33"/>
      <c r="G139" s="33"/>
      <c r="H139" s="8">
        <v>6.7123999999999997</v>
      </c>
      <c r="I139" s="14">
        <f>TRUNC(1000/((1+H139/100)^(NETWORKDAYS($B139,$H$2-1,Feriados!$A$1:$A$936)/252)),6)</f>
        <v>940.24415499999998</v>
      </c>
      <c r="J139" s="15">
        <f t="shared" si="36"/>
        <v>1.0112677392581926E-3</v>
      </c>
      <c r="K139" s="15">
        <f t="shared" si="37"/>
        <v>0.99320453734568126</v>
      </c>
      <c r="L139" s="16">
        <f t="shared" si="44"/>
        <v>-0.67954626543187402</v>
      </c>
      <c r="M139" s="8">
        <v>7.7373000000000003</v>
      </c>
      <c r="N139" s="17">
        <f>TRUNC(1000/((1+M139/100)^(NETWORKDAYS($B139,$M$2-1,Feriados!$A$1:$A$936)/252)),6)</f>
        <v>865.09925999999996</v>
      </c>
      <c r="O139" s="18">
        <f t="shared" si="38"/>
        <v>1.8141084493337178E-3</v>
      </c>
      <c r="P139" s="18">
        <f t="shared" si="39"/>
        <v>0.97536784477778837</v>
      </c>
      <c r="Q139" s="19">
        <f t="shared" si="45"/>
        <v>-2.4632155222211627</v>
      </c>
      <c r="R139" s="9">
        <v>4.1500000000000004</v>
      </c>
      <c r="S139" s="20">
        <f t="shared" si="40"/>
        <v>1.0149030431336343</v>
      </c>
      <c r="T139" s="20">
        <f t="shared" si="41"/>
        <v>1.6137008906524919E-4</v>
      </c>
      <c r="U139" s="20">
        <f t="shared" si="42"/>
        <v>1.0149030431336343</v>
      </c>
      <c r="V139" s="21">
        <f t="shared" si="43"/>
        <v>1.4903043133634331</v>
      </c>
    </row>
    <row r="140" spans="1:22" x14ac:dyDescent="0.3">
      <c r="A140">
        <f t="shared" si="35"/>
        <v>138</v>
      </c>
      <c r="B140" s="7">
        <v>44398</v>
      </c>
      <c r="C140" s="33"/>
      <c r="D140" s="33"/>
      <c r="E140" s="33"/>
      <c r="F140" s="33"/>
      <c r="G140" s="33"/>
      <c r="H140" s="8">
        <v>6.7447999999999997</v>
      </c>
      <c r="I140" s="14">
        <f>TRUNC(1000/((1+H140/100)^(NETWORKDAYS($B140,$H$2-1,Feriados!$A$1:$A$936)/252)),6)</f>
        <v>940.21698000000004</v>
      </c>
      <c r="J140" s="15">
        <f t="shared" si="36"/>
        <v>-2.8902067463421055E-5</v>
      </c>
      <c r="K140" s="15">
        <f t="shared" si="37"/>
        <v>0.99317583168113788</v>
      </c>
      <c r="L140" s="16">
        <f t="shared" si="44"/>
        <v>-0.68241683188621227</v>
      </c>
      <c r="M140" s="8">
        <v>7.74</v>
      </c>
      <c r="N140" s="17">
        <f>TRUNC(1000/((1+M140/100)^(NETWORKDAYS($B140,$M$2-1,Feriados!$A$1:$A$936)/252)),6)</f>
        <v>865.31305899999995</v>
      </c>
      <c r="O140" s="18">
        <f t="shared" si="38"/>
        <v>2.4713811453258572E-4</v>
      </c>
      <c r="P140" s="18">
        <f t="shared" si="39"/>
        <v>0.9756088953479225</v>
      </c>
      <c r="Q140" s="19">
        <f t="shared" si="45"/>
        <v>-2.43911046520775</v>
      </c>
      <c r="R140" s="9">
        <v>4.1500000000000004</v>
      </c>
      <c r="S140" s="20">
        <f t="shared" si="40"/>
        <v>1.0150668181280973</v>
      </c>
      <c r="T140" s="20">
        <f t="shared" si="41"/>
        <v>1.6137008906524919E-4</v>
      </c>
      <c r="U140" s="20">
        <f t="shared" si="42"/>
        <v>1.0150668181280973</v>
      </c>
      <c r="V140" s="21">
        <f t="shared" si="43"/>
        <v>1.5066818128097292</v>
      </c>
    </row>
    <row r="141" spans="1:22" x14ac:dyDescent="0.3">
      <c r="A141">
        <f t="shared" si="35"/>
        <v>139</v>
      </c>
      <c r="B141" s="7">
        <v>44399</v>
      </c>
      <c r="C141" s="33"/>
      <c r="D141" s="33"/>
      <c r="E141" s="33"/>
      <c r="F141" s="33"/>
      <c r="G141" s="33"/>
      <c r="H141" s="8">
        <v>6.8160999999999996</v>
      </c>
      <c r="I141" s="14">
        <f>TRUNC(1000/((1+H141/100)^(NETWORKDAYS($B141,$H$2-1,Feriados!$A$1:$A$936)/252)),6)</f>
        <v>939.87013300000001</v>
      </c>
      <c r="J141" s="15">
        <f t="shared" si="36"/>
        <v>-3.6890101686959387E-4</v>
      </c>
      <c r="K141" s="15">
        <f t="shared" si="37"/>
        <v>0.99280944810690042</v>
      </c>
      <c r="L141" s="16">
        <f t="shared" si="44"/>
        <v>-0.71905518930995838</v>
      </c>
      <c r="M141" s="8">
        <v>7.7691999999999997</v>
      </c>
      <c r="N141" s="17">
        <f>TRUNC(1000/((1+M141/100)^(NETWORKDAYS($B141,$M$2-1,Feriados!$A$1:$A$936)/252)),6)</f>
        <v>865.11498500000005</v>
      </c>
      <c r="O141" s="18">
        <f t="shared" si="38"/>
        <v>-2.2890443861878218E-4</v>
      </c>
      <c r="P141" s="18">
        <f t="shared" si="39"/>
        <v>0.97538557414142135</v>
      </c>
      <c r="Q141" s="19">
        <f t="shared" si="45"/>
        <v>-2.4614425858578648</v>
      </c>
      <c r="R141" s="9">
        <v>4.1500000000000004</v>
      </c>
      <c r="S141" s="20">
        <f t="shared" si="40"/>
        <v>1.0152306195509457</v>
      </c>
      <c r="T141" s="20">
        <f t="shared" si="41"/>
        <v>1.6137008906524919E-4</v>
      </c>
      <c r="U141" s="20">
        <f t="shared" si="42"/>
        <v>1.0152306195509457</v>
      </c>
      <c r="V141" s="21">
        <f t="shared" si="43"/>
        <v>1.5230619550945734</v>
      </c>
    </row>
    <row r="142" spans="1:22" x14ac:dyDescent="0.3">
      <c r="A142">
        <f t="shared" si="35"/>
        <v>140</v>
      </c>
      <c r="B142" s="7">
        <v>44400</v>
      </c>
      <c r="C142" s="33"/>
      <c r="D142" s="33"/>
      <c r="E142" s="33"/>
      <c r="F142" s="33"/>
      <c r="G142" s="33"/>
      <c r="H142" s="8">
        <v>7.09</v>
      </c>
      <c r="I142" s="14">
        <f>TRUNC(1000/((1+H142/100)^(NETWORKDAYS($B142,$H$2-1,Feriados!$A$1:$A$936)/252)),6)</f>
        <v>937.86407699999995</v>
      </c>
      <c r="J142" s="15">
        <f t="shared" si="36"/>
        <v>-2.1343970082301489E-3</v>
      </c>
      <c r="K142" s="15">
        <f t="shared" si="37"/>
        <v>0.9906903985911184</v>
      </c>
      <c r="L142" s="16">
        <f t="shared" si="44"/>
        <v>-0.93096014088815959</v>
      </c>
      <c r="M142" s="8">
        <v>8</v>
      </c>
      <c r="N142" s="17">
        <f>TRUNC(1000/((1+M142/100)^(NETWORKDAYS($B142,$M$2-1,Feriados!$A$1:$A$936)/252)),6)</f>
        <v>861.80154000000005</v>
      </c>
      <c r="O142" s="18">
        <f t="shared" si="38"/>
        <v>-3.8300631216091618E-3</v>
      </c>
      <c r="P142" s="18">
        <f t="shared" si="39"/>
        <v>0.97164978582455275</v>
      </c>
      <c r="Q142" s="19">
        <f t="shared" si="45"/>
        <v>-2.8350214175447253</v>
      </c>
      <c r="R142" s="9">
        <v>4.1500000000000004</v>
      </c>
      <c r="S142" s="20">
        <f t="shared" si="40"/>
        <v>1.0153944474064445</v>
      </c>
      <c r="T142" s="20">
        <f t="shared" si="41"/>
        <v>1.6137008906524919E-4</v>
      </c>
      <c r="U142" s="20">
        <f t="shared" si="42"/>
        <v>1.0153944474064445</v>
      </c>
      <c r="V142" s="21">
        <f t="shared" si="43"/>
        <v>1.5394447406444467</v>
      </c>
    </row>
    <row r="143" spans="1:22" x14ac:dyDescent="0.3">
      <c r="A143">
        <f t="shared" si="35"/>
        <v>141</v>
      </c>
      <c r="B143" s="7">
        <v>44403</v>
      </c>
      <c r="C143" s="33"/>
      <c r="D143" s="33"/>
      <c r="E143" s="33"/>
      <c r="F143" s="33"/>
      <c r="G143" s="33"/>
      <c r="H143" s="8">
        <v>7.1849999999999996</v>
      </c>
      <c r="I143" s="14">
        <f>TRUNC(1000/((1+H143/100)^(NETWORKDAYS($B143,$H$2-1,Feriados!$A$1:$A$936)/252)),6)</f>
        <v>937.34364100000005</v>
      </c>
      <c r="J143" s="15">
        <f t="shared" si="36"/>
        <v>-5.549162322803225E-4</v>
      </c>
      <c r="K143" s="15">
        <f t="shared" si="37"/>
        <v>0.99014064840777594</v>
      </c>
      <c r="L143" s="16">
        <f t="shared" si="44"/>
        <v>-0.98593515922240638</v>
      </c>
      <c r="M143" s="8">
        <v>8.1</v>
      </c>
      <c r="N143" s="17">
        <f>TRUNC(1000/((1+M143/100)^(NETWORKDAYS($B143,$M$2-1,Feriados!$A$1:$A$936)/252)),6)</f>
        <v>860.52745900000002</v>
      </c>
      <c r="O143" s="18">
        <f t="shared" si="38"/>
        <v>-1.4783925774837225E-3</v>
      </c>
      <c r="P143" s="18">
        <f t="shared" si="39"/>
        <v>0.97021330599327604</v>
      </c>
      <c r="Q143" s="19">
        <f t="shared" si="45"/>
        <v>-2.9786694006723957</v>
      </c>
      <c r="R143" s="9">
        <v>4.1500000000000004</v>
      </c>
      <c r="S143" s="20">
        <f t="shared" si="40"/>
        <v>1.0155583016988587</v>
      </c>
      <c r="T143" s="20">
        <f t="shared" si="41"/>
        <v>1.6137008906524919E-4</v>
      </c>
      <c r="U143" s="20">
        <f t="shared" si="42"/>
        <v>1.0155583016988587</v>
      </c>
      <c r="V143" s="21">
        <f t="shared" si="43"/>
        <v>1.5558301698858745</v>
      </c>
    </row>
    <row r="144" spans="1:22" x14ac:dyDescent="0.3">
      <c r="A144">
        <f t="shared" si="35"/>
        <v>142</v>
      </c>
      <c r="B144" s="7">
        <v>44404</v>
      </c>
      <c r="C144" s="33"/>
      <c r="D144" s="33"/>
      <c r="E144" s="33"/>
      <c r="F144" s="33"/>
      <c r="G144" s="33"/>
      <c r="H144" s="8">
        <v>7.2735000000000003</v>
      </c>
      <c r="I144" s="14">
        <f>TRUNC(1000/((1+H144/100)^(NETWORKDAYS($B144,$H$2-1,Feriados!$A$1:$A$936)/252)),6)</f>
        <v>936.88348099999996</v>
      </c>
      <c r="J144" s="15">
        <f t="shared" si="36"/>
        <v>-4.9091921027932806E-4</v>
      </c>
      <c r="K144" s="15">
        <f t="shared" si="37"/>
        <v>0.9896545693425941</v>
      </c>
      <c r="L144" s="16">
        <f t="shared" si="44"/>
        <v>-1.0345430657405896</v>
      </c>
      <c r="M144" s="8">
        <v>8.1670999999999996</v>
      </c>
      <c r="N144" s="17">
        <f>TRUNC(1000/((1+M144/100)^(NETWORKDAYS($B144,$M$2-1,Feriados!$A$1:$A$936)/252)),6)</f>
        <v>859.76605800000004</v>
      </c>
      <c r="O144" s="18">
        <f t="shared" si="38"/>
        <v>-8.8480732606111001E-4</v>
      </c>
      <c r="P144" s="18">
        <f t="shared" si="39"/>
        <v>0.96935485415229117</v>
      </c>
      <c r="Q144" s="19">
        <f t="shared" si="45"/>
        <v>-3.0645145847708832</v>
      </c>
      <c r="R144" s="9">
        <v>4.1500000000000004</v>
      </c>
      <c r="S144" s="20">
        <f t="shared" si="40"/>
        <v>1.0157221824324549</v>
      </c>
      <c r="T144" s="20">
        <f t="shared" si="41"/>
        <v>1.6137008906524919E-4</v>
      </c>
      <c r="U144" s="20">
        <f t="shared" si="42"/>
        <v>1.0157221824324549</v>
      </c>
      <c r="V144" s="21">
        <f t="shared" si="43"/>
        <v>1.5722182432454934</v>
      </c>
    </row>
    <row r="145" spans="1:22" x14ac:dyDescent="0.3">
      <c r="A145">
        <f t="shared" si="35"/>
        <v>143</v>
      </c>
      <c r="B145" s="7">
        <v>44405</v>
      </c>
      <c r="C145" s="33"/>
      <c r="D145" s="33"/>
      <c r="E145" s="33"/>
      <c r="F145" s="33"/>
      <c r="G145" s="33"/>
      <c r="H145" s="8">
        <v>7.32</v>
      </c>
      <c r="I145" s="14">
        <f>TRUNC(1000/((1+H145/100)^(NETWORKDAYS($B145,$H$2-1,Feriados!$A$1:$A$936)/252)),6)</f>
        <v>936.76910799999996</v>
      </c>
      <c r="J145" s="15">
        <f t="shared" si="36"/>
        <v>-1.2207814773068648E-4</v>
      </c>
      <c r="K145" s="15">
        <f t="shared" si="37"/>
        <v>0.98953375414587552</v>
      </c>
      <c r="L145" s="16">
        <f t="shared" si="44"/>
        <v>-1.0466245854124478</v>
      </c>
      <c r="M145" s="8">
        <v>8.2062000000000008</v>
      </c>
      <c r="N145" s="17">
        <f>TRUNC(1000/((1+M145/100)^(NETWORKDAYS($B145,$M$2-1,Feriados!$A$1:$A$936)/252)),6)</f>
        <v>859.43717000000004</v>
      </c>
      <c r="O145" s="18">
        <f t="shared" si="38"/>
        <v>-3.825319654570114E-4</v>
      </c>
      <c r="P145" s="18">
        <f t="shared" si="39"/>
        <v>0.96898404493470702</v>
      </c>
      <c r="Q145" s="19">
        <f t="shared" si="45"/>
        <v>-3.1015955065292977</v>
      </c>
      <c r="R145" s="9">
        <v>4.1500000000000004</v>
      </c>
      <c r="S145" s="20">
        <f t="shared" si="40"/>
        <v>1.0158860896114996</v>
      </c>
      <c r="T145" s="20">
        <f t="shared" si="41"/>
        <v>1.6137008906524919E-4</v>
      </c>
      <c r="U145" s="20">
        <f t="shared" si="42"/>
        <v>1.0158860896114996</v>
      </c>
      <c r="V145" s="21">
        <f t="shared" si="43"/>
        <v>1.5886089611499621</v>
      </c>
    </row>
    <row r="146" spans="1:22" x14ac:dyDescent="0.3">
      <c r="A146">
        <f t="shared" si="35"/>
        <v>144</v>
      </c>
      <c r="B146" s="7">
        <v>44406</v>
      </c>
      <c r="C146" s="33"/>
      <c r="D146" s="33"/>
      <c r="E146" s="33"/>
      <c r="F146" s="33"/>
      <c r="G146" s="33"/>
      <c r="H146" s="8">
        <v>7.2417999999999996</v>
      </c>
      <c r="I146" s="14">
        <f>TRUNC(1000/((1+H146/100)^(NETWORKDAYS($B146,$H$2-1,Feriados!$A$1:$A$936)/252)),6)</f>
        <v>937.66078600000003</v>
      </c>
      <c r="J146" s="15">
        <f t="shared" si="36"/>
        <v>9.518652914417558E-4</v>
      </c>
      <c r="K146" s="15">
        <f t="shared" si="37"/>
        <v>0.99047565698115703</v>
      </c>
      <c r="L146" s="16">
        <f t="shared" si="44"/>
        <v>-0.95243430188429734</v>
      </c>
      <c r="M146" s="8">
        <v>8.0970999999999993</v>
      </c>
      <c r="N146" s="17">
        <f>TRUNC(1000/((1+M146/100)^(NETWORKDAYS($B146,$M$2-1,Feriados!$A$1:$A$936)/252)),6)</f>
        <v>861.37001699999996</v>
      </c>
      <c r="O146" s="18">
        <f t="shared" si="38"/>
        <v>2.2489683568140961E-3</v>
      </c>
      <c r="P146" s="18">
        <f t="shared" si="39"/>
        <v>0.9711632593900229</v>
      </c>
      <c r="Q146" s="19">
        <f t="shared" si="45"/>
        <v>-2.8836740609977096</v>
      </c>
      <c r="R146" s="9">
        <v>4.1500000000000004</v>
      </c>
      <c r="S146" s="20">
        <f t="shared" si="40"/>
        <v>1.0160500232402603</v>
      </c>
      <c r="T146" s="20">
        <f t="shared" si="41"/>
        <v>1.6137008906524919E-4</v>
      </c>
      <c r="U146" s="20">
        <f t="shared" si="42"/>
        <v>1.0160500232402603</v>
      </c>
      <c r="V146" s="21">
        <f t="shared" si="43"/>
        <v>1.605002324026028</v>
      </c>
    </row>
    <row r="147" spans="1:22" x14ac:dyDescent="0.3">
      <c r="A147">
        <f t="shared" si="35"/>
        <v>145</v>
      </c>
      <c r="B147" s="7">
        <v>44407</v>
      </c>
      <c r="C147" s="33"/>
      <c r="D147" s="33"/>
      <c r="E147" s="33"/>
      <c r="F147" s="33"/>
      <c r="G147" s="33"/>
      <c r="H147" s="8">
        <v>7.4204999999999997</v>
      </c>
      <c r="I147" s="14">
        <f>TRUNC(1000/((1+H147/100)^(NETWORKDAYS($B147,$H$2-1,Feriados!$A$1:$A$936)/252)),6)</f>
        <v>936.49061099999994</v>
      </c>
      <c r="J147" s="15">
        <f t="shared" si="36"/>
        <v>-1.2479726330371088E-3</v>
      </c>
      <c r="K147" s="15">
        <f t="shared" si="37"/>
        <v>0.98923957046755506</v>
      </c>
      <c r="L147" s="16">
        <f t="shared" si="44"/>
        <v>-1.0760429532444937</v>
      </c>
      <c r="M147" s="8">
        <v>8.3650000000000002</v>
      </c>
      <c r="N147" s="17">
        <f>TRUNC(1000/((1+M147/100)^(NETWORKDAYS($B147,$M$2-1,Feriados!$A$1:$A$936)/252)),6)</f>
        <v>857.56647999999996</v>
      </c>
      <c r="O147" s="18">
        <f t="shared" si="38"/>
        <v>-4.4156830687548387E-3</v>
      </c>
      <c r="P147" s="18">
        <f t="shared" si="39"/>
        <v>0.96687491022853767</v>
      </c>
      <c r="Q147" s="19">
        <f t="shared" si="45"/>
        <v>-3.3125089771462335</v>
      </c>
      <c r="R147" s="9">
        <v>4.1500000000000004</v>
      </c>
      <c r="S147" s="20">
        <f t="shared" si="40"/>
        <v>1.0162139833230053</v>
      </c>
      <c r="T147" s="20">
        <f t="shared" si="41"/>
        <v>1.6137008906524919E-4</v>
      </c>
      <c r="U147" s="20">
        <f t="shared" si="42"/>
        <v>1.0162139833230053</v>
      </c>
      <c r="V147" s="21">
        <f t="shared" si="43"/>
        <v>1.6213983323005277</v>
      </c>
    </row>
    <row r="148" spans="1:22" x14ac:dyDescent="0.3">
      <c r="A148">
        <f t="shared" si="35"/>
        <v>146</v>
      </c>
      <c r="B148" s="7">
        <v>44410</v>
      </c>
      <c r="C148" s="33"/>
      <c r="D148" s="33"/>
      <c r="E148" s="33"/>
      <c r="F148" s="33"/>
      <c r="G148" s="33"/>
      <c r="H148" s="8">
        <v>7.43</v>
      </c>
      <c r="I148" s="14">
        <f>TRUNC(1000/((1+H148/100)^(NETWORKDAYS($B148,$H$2-1,Feriados!$A$1:$A$936)/252)),6)</f>
        <v>936.68105500000001</v>
      </c>
      <c r="J148" s="15">
        <f t="shared" si="36"/>
        <v>2.0335921979697247E-4</v>
      </c>
      <c r="K148" s="15">
        <f t="shared" si="37"/>
        <v>0.98944074145479766</v>
      </c>
      <c r="L148" s="16">
        <f t="shared" si="44"/>
        <v>-1.0559258545202344</v>
      </c>
      <c r="M148" s="8">
        <v>8.4049999999999994</v>
      </c>
      <c r="N148" s="17">
        <f>TRUNC(1000/((1+M148/100)^(NETWORKDAYS($B148,$M$2-1,Feriados!$A$1:$A$936)/252)),6)</f>
        <v>857.23583499999995</v>
      </c>
      <c r="O148" s="18">
        <f t="shared" si="38"/>
        <v>-3.8556194500516394E-4</v>
      </c>
      <c r="P148" s="18">
        <f t="shared" si="39"/>
        <v>0.9665021200575733</v>
      </c>
      <c r="Q148" s="19">
        <f t="shared" si="45"/>
        <v>-3.34978799424267</v>
      </c>
      <c r="R148" s="9">
        <v>4.1500000000000004</v>
      </c>
      <c r="S148" s="20">
        <f t="shared" si="40"/>
        <v>1.0163779698640034</v>
      </c>
      <c r="T148" s="20">
        <f t="shared" si="41"/>
        <v>1.6137008906524919E-4</v>
      </c>
      <c r="U148" s="20">
        <f t="shared" si="42"/>
        <v>1.0163779698640034</v>
      </c>
      <c r="V148" s="21">
        <f t="shared" si="43"/>
        <v>1.6377969864003417</v>
      </c>
    </row>
    <row r="149" spans="1:22" x14ac:dyDescent="0.3">
      <c r="A149">
        <f t="shared" si="35"/>
        <v>147</v>
      </c>
      <c r="B149" s="7">
        <v>44411</v>
      </c>
      <c r="C149" s="33"/>
      <c r="D149" s="33"/>
      <c r="E149" s="33"/>
      <c r="F149" s="33"/>
      <c r="G149" s="33"/>
      <c r="H149" s="8">
        <v>7.4840999999999998</v>
      </c>
      <c r="I149" s="14">
        <f>TRUNC(1000/((1+H149/100)^(NETWORKDAYS($B149,$H$2-1,Feriados!$A$1:$A$936)/252)),6)</f>
        <v>936.51892499999997</v>
      </c>
      <c r="J149" s="15">
        <f t="shared" si="36"/>
        <v>-1.7308986782060831E-4</v>
      </c>
      <c r="K149" s="15">
        <f t="shared" si="37"/>
        <v>0.98926947928764297</v>
      </c>
      <c r="L149" s="16">
        <f t="shared" si="44"/>
        <v>-1.0730520712357028</v>
      </c>
      <c r="M149" s="8">
        <v>8.4679000000000002</v>
      </c>
      <c r="N149" s="17">
        <f>TRUNC(1000/((1+M149/100)^(NETWORKDAYS($B149,$M$2-1,Feriados!$A$1:$A$936)/252)),6)</f>
        <v>856.56348700000001</v>
      </c>
      <c r="O149" s="18">
        <f t="shared" si="38"/>
        <v>-7.843209214415392E-4</v>
      </c>
      <c r="P149" s="18">
        <f t="shared" si="39"/>
        <v>0.96574407222419456</v>
      </c>
      <c r="Q149" s="19">
        <f t="shared" si="45"/>
        <v>-3.4255927775805439</v>
      </c>
      <c r="R149" s="9">
        <v>4.1500000000000004</v>
      </c>
      <c r="S149" s="20">
        <f t="shared" si="40"/>
        <v>1.0165419828675244</v>
      </c>
      <c r="T149" s="20">
        <f t="shared" si="41"/>
        <v>1.6137008906524919E-4</v>
      </c>
      <c r="U149" s="20">
        <f t="shared" si="42"/>
        <v>1.0165419828675244</v>
      </c>
      <c r="V149" s="21">
        <f t="shared" si="43"/>
        <v>1.6541982867524396</v>
      </c>
    </row>
    <row r="150" spans="1:22" x14ac:dyDescent="0.3">
      <c r="A150">
        <f t="shared" si="35"/>
        <v>148</v>
      </c>
      <c r="B150" s="7">
        <v>44412</v>
      </c>
      <c r="C150" s="33"/>
      <c r="D150" s="33"/>
      <c r="E150" s="33"/>
      <c r="F150" s="33"/>
      <c r="G150" s="33"/>
      <c r="H150" s="8">
        <v>7.4740000000000002</v>
      </c>
      <c r="I150" s="14">
        <f>TRUNC(1000/((1+H150/100)^(NETWORKDAYS($B150,$H$2-1,Feriados!$A$1:$A$936)/252)),6)</f>
        <v>936.86683300000004</v>
      </c>
      <c r="J150" s="15">
        <f t="shared" si="36"/>
        <v>3.7149062417518586E-4</v>
      </c>
      <c r="K150" s="15">
        <f t="shared" si="37"/>
        <v>0.989636983623981</v>
      </c>
      <c r="L150" s="16">
        <f t="shared" si="44"/>
        <v>-1.0363016376018996</v>
      </c>
      <c r="M150" s="8">
        <v>8.4527000000000001</v>
      </c>
      <c r="N150" s="17">
        <f>TRUNC(1000/((1+M150/100)^(NETWORKDAYS($B150,$M$2-1,Feriados!$A$1:$A$936)/252)),6)</f>
        <v>857.06809999999996</v>
      </c>
      <c r="O150" s="18">
        <f t="shared" si="38"/>
        <v>5.8911336714495555E-4</v>
      </c>
      <c r="P150" s="18">
        <f t="shared" si="39"/>
        <v>0.96631300496638284</v>
      </c>
      <c r="Q150" s="19">
        <f t="shared" si="45"/>
        <v>-3.3686995033617162</v>
      </c>
      <c r="R150" s="9">
        <v>4.1500000000000004</v>
      </c>
      <c r="S150" s="20">
        <f t="shared" si="40"/>
        <v>1.0167060223378384</v>
      </c>
      <c r="T150" s="20">
        <f t="shared" si="41"/>
        <v>1.6137008906524919E-4</v>
      </c>
      <c r="U150" s="20">
        <f t="shared" si="42"/>
        <v>1.0167060223378384</v>
      </c>
      <c r="V150" s="21">
        <f t="shared" si="43"/>
        <v>1.6706022337838355</v>
      </c>
    </row>
    <row r="151" spans="1:22" x14ac:dyDescent="0.3">
      <c r="A151">
        <f t="shared" si="35"/>
        <v>149</v>
      </c>
      <c r="B151" s="7">
        <v>44413</v>
      </c>
      <c r="C151" s="33"/>
      <c r="D151" s="33"/>
      <c r="E151" s="33"/>
      <c r="F151" s="33"/>
      <c r="G151" s="33"/>
      <c r="H151" s="8">
        <v>7.7149000000000001</v>
      </c>
      <c r="I151" s="14">
        <f>TRUNC(1000/((1+H151/100)^(NETWORKDAYS($B151,$H$2-1,Feriados!$A$1:$A$936)/252)),6)</f>
        <v>935.24668999999994</v>
      </c>
      <c r="J151" s="15">
        <f t="shared" si="36"/>
        <v>-1.7293204785702176E-3</v>
      </c>
      <c r="K151" s="15">
        <f t="shared" si="37"/>
        <v>0.98792558412184961</v>
      </c>
      <c r="L151" s="16">
        <f t="shared" si="44"/>
        <v>-1.2074415878150391</v>
      </c>
      <c r="M151" s="8">
        <v>8.7550000000000008</v>
      </c>
      <c r="N151" s="17">
        <f>TRUNC(1000/((1+M151/100)^(NETWORKDAYS($B151,$M$2-1,Feriados!$A$1:$A$936)/252)),6)</f>
        <v>852.82941100000005</v>
      </c>
      <c r="O151" s="18">
        <f t="shared" si="38"/>
        <v>-4.9455685026661422E-3</v>
      </c>
      <c r="P151" s="18">
        <f t="shared" si="39"/>
        <v>0.96153403780530444</v>
      </c>
      <c r="Q151" s="19">
        <f t="shared" si="45"/>
        <v>-3.8465962194695558</v>
      </c>
      <c r="R151" s="9">
        <v>5.15</v>
      </c>
      <c r="S151" s="20">
        <f t="shared" si="40"/>
        <v>1.0168700882792161</v>
      </c>
      <c r="T151" s="20">
        <f t="shared" si="41"/>
        <v>1.6137008906524919E-4</v>
      </c>
      <c r="U151" s="20">
        <f t="shared" si="42"/>
        <v>1.0168700882792161</v>
      </c>
      <c r="V151" s="21">
        <f t="shared" si="43"/>
        <v>1.68700882792161</v>
      </c>
    </row>
    <row r="152" spans="1:22" x14ac:dyDescent="0.3">
      <c r="A152">
        <f t="shared" si="35"/>
        <v>150</v>
      </c>
      <c r="B152" s="7">
        <v>44414</v>
      </c>
      <c r="C152" s="33"/>
      <c r="D152" s="33"/>
      <c r="E152" s="33"/>
      <c r="F152" s="33"/>
      <c r="G152" s="33"/>
      <c r="H152" s="8">
        <v>7.74</v>
      </c>
      <c r="I152" s="14">
        <f>TRUNC(1000/((1+H152/100)^(NETWORKDAYS($B152,$H$2-1,Feriados!$A$1:$A$936)/252)),6)</f>
        <v>935.32708300000002</v>
      </c>
      <c r="J152" s="15">
        <f t="shared" si="36"/>
        <v>8.5959138759417186E-5</v>
      </c>
      <c r="K152" s="15">
        <f t="shared" si="37"/>
        <v>0.98801050535421908</v>
      </c>
      <c r="L152" s="16">
        <f t="shared" si="44"/>
        <v>-1.1989494645780918</v>
      </c>
      <c r="M152" s="8">
        <v>8.7141000000000002</v>
      </c>
      <c r="N152" s="17">
        <f>TRUNC(1000/((1+M152/100)^(NETWORKDAYS($B152,$M$2-1,Feriados!$A$1:$A$936)/252)),6)</f>
        <v>853.72111399999994</v>
      </c>
      <c r="O152" s="18">
        <f t="shared" si="38"/>
        <v>1.0455819047729964E-3</v>
      </c>
      <c r="P152" s="18">
        <f t="shared" si="39"/>
        <v>0.96253940039605701</v>
      </c>
      <c r="Q152" s="19">
        <f t="shared" si="45"/>
        <v>-3.746059960394299</v>
      </c>
      <c r="R152" s="9">
        <v>5.15</v>
      </c>
      <c r="S152" s="20">
        <f t="shared" si="40"/>
        <v>1.0170727469372476</v>
      </c>
      <c r="T152" s="20">
        <f t="shared" si="41"/>
        <v>1.9929650834193957E-4</v>
      </c>
      <c r="U152" s="20">
        <f t="shared" si="42"/>
        <v>1.0170727469372476</v>
      </c>
      <c r="V152" s="21">
        <f t="shared" si="43"/>
        <v>1.7072746937247585</v>
      </c>
    </row>
    <row r="153" spans="1:22" x14ac:dyDescent="0.3">
      <c r="A153">
        <f t="shared" si="35"/>
        <v>151</v>
      </c>
      <c r="B153" s="7">
        <v>44417</v>
      </c>
      <c r="C153" s="33"/>
      <c r="D153" s="33"/>
      <c r="E153" s="33"/>
      <c r="F153" s="33"/>
      <c r="G153" s="33"/>
      <c r="H153" s="8">
        <v>7.8114999999999997</v>
      </c>
      <c r="I153" s="14">
        <f>TRUNC(1000/((1+H153/100)^(NETWORKDAYS($B153,$H$2-1,Feriados!$A$1:$A$936)/252)),6)</f>
        <v>935.049801</v>
      </c>
      <c r="J153" s="15">
        <f t="shared" si="36"/>
        <v>-2.9645458261584601E-4</v>
      </c>
      <c r="K153" s="15">
        <f t="shared" si="37"/>
        <v>0.98771760511223428</v>
      </c>
      <c r="L153" s="16">
        <f t="shared" si="44"/>
        <v>-1.2282394887765724</v>
      </c>
      <c r="M153" s="8">
        <v>8.7805</v>
      </c>
      <c r="N153" s="17">
        <f>TRUNC(1000/((1+M153/100)^(NETWORKDAYS($B153,$M$2-1,Feriados!$A$1:$A$936)/252)),6)</f>
        <v>853.01982799999996</v>
      </c>
      <c r="O153" s="18">
        <f t="shared" si="38"/>
        <v>-8.2144624104962816E-4</v>
      </c>
      <c r="P153" s="18">
        <f t="shared" si="39"/>
        <v>0.96174872602373951</v>
      </c>
      <c r="Q153" s="19">
        <f t="shared" si="45"/>
        <v>-3.8251273976260491</v>
      </c>
      <c r="R153" s="9">
        <v>5.15</v>
      </c>
      <c r="S153" s="20">
        <f t="shared" si="40"/>
        <v>1.017275445984442</v>
      </c>
      <c r="T153" s="20">
        <f t="shared" si="41"/>
        <v>1.9929650834193957E-4</v>
      </c>
      <c r="U153" s="20">
        <f t="shared" si="42"/>
        <v>1.017275445984442</v>
      </c>
      <c r="V153" s="21">
        <f t="shared" si="43"/>
        <v>1.7275445984441973</v>
      </c>
    </row>
    <row r="154" spans="1:22" x14ac:dyDescent="0.3">
      <c r="A154">
        <f t="shared" si="35"/>
        <v>152</v>
      </c>
      <c r="B154" s="7">
        <v>44418</v>
      </c>
      <c r="C154" s="33"/>
      <c r="D154" s="33"/>
      <c r="E154" s="33"/>
      <c r="F154" s="33"/>
      <c r="G154" s="33"/>
      <c r="H154" s="8">
        <v>7.7057000000000002</v>
      </c>
      <c r="I154" s="14">
        <f>TRUNC(1000/((1+H154/100)^(NETWORKDAYS($B154,$H$2-1,Feriados!$A$1:$A$936)/252)),6)</f>
        <v>936.14557400000001</v>
      </c>
      <c r="J154" s="15">
        <f t="shared" si="36"/>
        <v>1.1718873142672059E-3</v>
      </c>
      <c r="K154" s="15">
        <f t="shared" si="37"/>
        <v>0.98887509884374369</v>
      </c>
      <c r="L154" s="16">
        <f t="shared" si="44"/>
        <v>-1.1124901156256306</v>
      </c>
      <c r="M154" s="8">
        <v>8.6445000000000007</v>
      </c>
      <c r="N154" s="17">
        <f>TRUNC(1000/((1+M154/100)^(NETWORKDAYS($B154,$M$2-1,Feriados!$A$1:$A$936)/252)),6)</f>
        <v>855.31927099999996</v>
      </c>
      <c r="O154" s="18">
        <f t="shared" si="38"/>
        <v>2.6956501179946635E-3</v>
      </c>
      <c r="P154" s="18">
        <f t="shared" si="39"/>
        <v>0.96434126409052667</v>
      </c>
      <c r="Q154" s="19">
        <f t="shared" si="45"/>
        <v>-3.5658735909473327</v>
      </c>
      <c r="R154" s="9">
        <v>5.15</v>
      </c>
      <c r="S154" s="20">
        <f t="shared" si="40"/>
        <v>1.0174781854288486</v>
      </c>
      <c r="T154" s="20">
        <f t="shared" si="41"/>
        <v>1.9929650834193957E-4</v>
      </c>
      <c r="U154" s="20">
        <f t="shared" si="42"/>
        <v>1.0174781854288486</v>
      </c>
      <c r="V154" s="21">
        <f t="shared" si="43"/>
        <v>1.7478185428848603</v>
      </c>
    </row>
    <row r="155" spans="1:22" x14ac:dyDescent="0.3">
      <c r="A155">
        <f t="shared" si="35"/>
        <v>153</v>
      </c>
      <c r="B155" s="7">
        <v>44419</v>
      </c>
      <c r="C155" s="33"/>
      <c r="D155" s="33"/>
      <c r="E155" s="33"/>
      <c r="F155" s="33"/>
      <c r="G155" s="33"/>
      <c r="H155" s="8">
        <v>7.7249999999999996</v>
      </c>
      <c r="I155" s="14">
        <f>TRUNC(1000/((1+H155/100)^(NETWORKDAYS($B155,$H$2-1,Feriados!$A$1:$A$936)/252)),6)</f>
        <v>936.27291400000001</v>
      </c>
      <c r="J155" s="15">
        <f t="shared" si="36"/>
        <v>1.3602585274852252E-4</v>
      </c>
      <c r="K155" s="15">
        <f t="shared" si="37"/>
        <v>0.98900961142232569</v>
      </c>
      <c r="L155" s="16">
        <f t="shared" si="44"/>
        <v>-1.0990388577674315</v>
      </c>
      <c r="M155" s="8">
        <v>8.6692</v>
      </c>
      <c r="N155" s="17">
        <f>TRUNC(1000/((1+M155/100)^(NETWORKDAYS($B155,$M$2-1,Feriados!$A$1:$A$936)/252)),6)</f>
        <v>855.23496699999998</v>
      </c>
      <c r="O155" s="18">
        <f t="shared" si="38"/>
        <v>-9.8564364043207675E-5</v>
      </c>
      <c r="P155" s="18">
        <f t="shared" si="39"/>
        <v>0.964246214407111</v>
      </c>
      <c r="Q155" s="19">
        <f t="shared" si="45"/>
        <v>-3.5753785592888998</v>
      </c>
      <c r="R155" s="9">
        <v>5.15</v>
      </c>
      <c r="S155" s="20">
        <f t="shared" si="40"/>
        <v>1.0176809652785186</v>
      </c>
      <c r="T155" s="20">
        <f t="shared" si="41"/>
        <v>1.9929650834193957E-4</v>
      </c>
      <c r="U155" s="20">
        <f t="shared" si="42"/>
        <v>1.0176809652785186</v>
      </c>
      <c r="V155" s="21">
        <f t="shared" si="43"/>
        <v>1.768096527851859</v>
      </c>
    </row>
    <row r="156" spans="1:22" x14ac:dyDescent="0.3">
      <c r="A156">
        <f t="shared" si="35"/>
        <v>154</v>
      </c>
      <c r="B156" s="7">
        <v>44420</v>
      </c>
      <c r="C156" s="33"/>
      <c r="D156" s="33"/>
      <c r="E156" s="33"/>
      <c r="F156" s="33"/>
      <c r="G156" s="33"/>
      <c r="H156" s="8">
        <v>7.82</v>
      </c>
      <c r="I156" s="14">
        <f>TRUNC(1000/((1+H156/100)^(NETWORKDAYS($B156,$H$2-1,Feriados!$A$1:$A$936)/252)),6)</f>
        <v>935.82242799999995</v>
      </c>
      <c r="J156" s="15">
        <f t="shared" si="36"/>
        <v>-4.8114817086342132E-4</v>
      </c>
      <c r="K156" s="15">
        <f t="shared" si="37"/>
        <v>0.98853375125682352</v>
      </c>
      <c r="L156" s="16">
        <f t="shared" si="44"/>
        <v>-1.1466248743176477</v>
      </c>
      <c r="M156" s="8">
        <v>8.8045000000000009</v>
      </c>
      <c r="N156" s="17">
        <f>TRUNC(1000/((1+M156/100)^(NETWORKDAYS($B156,$M$2-1,Feriados!$A$1:$A$936)/252)),6)</f>
        <v>853.52143000000001</v>
      </c>
      <c r="O156" s="18">
        <f t="shared" si="38"/>
        <v>-2.003586226146381E-3</v>
      </c>
      <c r="P156" s="18">
        <f t="shared" si="39"/>
        <v>0.9623142639733111</v>
      </c>
      <c r="Q156" s="19">
        <f t="shared" si="45"/>
        <v>-3.7685736026688899</v>
      </c>
      <c r="R156" s="9">
        <v>5.15</v>
      </c>
      <c r="S156" s="20">
        <f t="shared" si="40"/>
        <v>1.0178837855415046</v>
      </c>
      <c r="T156" s="20">
        <f t="shared" si="41"/>
        <v>1.9929650834193957E-4</v>
      </c>
      <c r="U156" s="20">
        <f t="shared" si="42"/>
        <v>1.0178837855415046</v>
      </c>
      <c r="V156" s="21">
        <f t="shared" si="43"/>
        <v>1.7883785541504604</v>
      </c>
    </row>
    <row r="157" spans="1:22" x14ac:dyDescent="0.3">
      <c r="A157">
        <f t="shared" si="35"/>
        <v>155</v>
      </c>
      <c r="B157" s="7">
        <v>44421</v>
      </c>
      <c r="C157" s="33"/>
      <c r="D157" s="33"/>
      <c r="E157" s="33"/>
      <c r="F157" s="33"/>
      <c r="G157" s="33"/>
      <c r="H157" s="8">
        <v>7.8916000000000004</v>
      </c>
      <c r="I157" s="14">
        <f>TRUNC(1000/((1+H157/100)^(NETWORKDAYS($B157,$H$2-1,Feriados!$A$1:$A$936)/252)),6)</f>
        <v>935.55724999999995</v>
      </c>
      <c r="J157" s="15">
        <f t="shared" si="36"/>
        <v>-2.8336358700731257E-4</v>
      </c>
      <c r="K157" s="15">
        <f t="shared" si="37"/>
        <v>0.98825363678718958</v>
      </c>
      <c r="L157" s="16">
        <f t="shared" si="44"/>
        <v>-1.1746363212810418</v>
      </c>
      <c r="M157" s="8">
        <v>8.92</v>
      </c>
      <c r="N157" s="17">
        <f>TRUNC(1000/((1+M157/100)^(NETWORKDAYS($B157,$M$2-1,Feriados!$A$1:$A$936)/252)),6)</f>
        <v>852.11226199999999</v>
      </c>
      <c r="O157" s="18">
        <f t="shared" si="38"/>
        <v>-1.6510048259714694E-3</v>
      </c>
      <c r="P157" s="18">
        <f t="shared" si="39"/>
        <v>0.96072547847938994</v>
      </c>
      <c r="Q157" s="19">
        <f t="shared" si="45"/>
        <v>-3.9274521520610062</v>
      </c>
      <c r="R157" s="9">
        <v>5.15</v>
      </c>
      <c r="S157" s="20">
        <f t="shared" si="40"/>
        <v>1.0180866462258609</v>
      </c>
      <c r="T157" s="20">
        <f t="shared" si="41"/>
        <v>1.9929650834193957E-4</v>
      </c>
      <c r="U157" s="20">
        <f t="shared" si="42"/>
        <v>1.0180866462258609</v>
      </c>
      <c r="V157" s="21">
        <f t="shared" si="43"/>
        <v>1.808664622586087</v>
      </c>
    </row>
    <row r="158" spans="1:22" x14ac:dyDescent="0.3">
      <c r="A158">
        <f t="shared" si="35"/>
        <v>156</v>
      </c>
      <c r="B158" s="7">
        <v>44424</v>
      </c>
      <c r="C158" s="33"/>
      <c r="D158" s="33"/>
      <c r="E158" s="33"/>
      <c r="F158" s="33"/>
      <c r="G158" s="33"/>
      <c r="H158" s="8">
        <v>7.8787000000000003</v>
      </c>
      <c r="I158" s="14">
        <f>TRUNC(1000/((1+H158/100)^(NETWORKDAYS($B158,$H$2-1,Feriados!$A$1:$A$936)/252)),6)</f>
        <v>935.93697999999995</v>
      </c>
      <c r="J158" s="15">
        <f t="shared" si="36"/>
        <v>4.058864382698868E-4</v>
      </c>
      <c r="K158" s="15">
        <f t="shared" si="37"/>
        <v>0.98865475553593241</v>
      </c>
      <c r="L158" s="16">
        <f t="shared" si="44"/>
        <v>-1.1345244464067594</v>
      </c>
      <c r="M158" s="8">
        <v>8.9659999999999993</v>
      </c>
      <c r="N158" s="17">
        <f>TRUNC(1000/((1+M158/100)^(NETWORKDAYS($B158,$M$2-1,Feriados!$A$1:$A$936)/252)),6)</f>
        <v>851.728792</v>
      </c>
      <c r="O158" s="18">
        <f t="shared" si="38"/>
        <v>-4.5002286330197983E-4</v>
      </c>
      <c r="P158" s="18">
        <f t="shared" si="39"/>
        <v>0.96029313004871752</v>
      </c>
      <c r="Q158" s="19">
        <f t="shared" si="45"/>
        <v>-3.9706869951282475</v>
      </c>
      <c r="R158" s="9">
        <v>5.15</v>
      </c>
      <c r="S158" s="20">
        <f t="shared" si="40"/>
        <v>1.0182895473396432</v>
      </c>
      <c r="T158" s="20">
        <f t="shared" si="41"/>
        <v>1.9929650834193957E-4</v>
      </c>
      <c r="U158" s="20">
        <f t="shared" si="42"/>
        <v>1.0182895473396432</v>
      </c>
      <c r="V158" s="21">
        <f t="shared" si="43"/>
        <v>1.8289547339643164</v>
      </c>
    </row>
    <row r="159" spans="1:22" x14ac:dyDescent="0.3">
      <c r="A159">
        <f t="shared" si="35"/>
        <v>157</v>
      </c>
      <c r="B159" s="7">
        <v>44425</v>
      </c>
      <c r="C159" s="33"/>
      <c r="D159" s="33"/>
      <c r="E159" s="33"/>
      <c r="F159" s="33"/>
      <c r="G159" s="33"/>
      <c r="H159" s="8">
        <v>7.8917999999999999</v>
      </c>
      <c r="I159" s="14">
        <f>TRUNC(1000/((1+H159/100)^(NETWORKDAYS($B159,$H$2-1,Feriados!$A$1:$A$936)/252)),6)</f>
        <v>936.11989600000004</v>
      </c>
      <c r="J159" s="15">
        <f t="shared" si="36"/>
        <v>1.9543623546125488E-4</v>
      </c>
      <c r="K159" s="15">
        <f t="shared" si="37"/>
        <v>0.98884797449952522</v>
      </c>
      <c r="L159" s="16">
        <f t="shared" si="44"/>
        <v>-1.1152025500474783</v>
      </c>
      <c r="M159" s="8">
        <v>8.9700000000000006</v>
      </c>
      <c r="N159" s="17">
        <f>TRUNC(1000/((1+M159/100)^(NETWORKDAYS($B159,$M$2-1,Feriados!$A$1:$A$936)/252)),6)</f>
        <v>851.96072700000002</v>
      </c>
      <c r="O159" s="18">
        <f t="shared" si="38"/>
        <v>2.723108601923041E-4</v>
      </c>
      <c r="P159" s="18">
        <f t="shared" si="39"/>
        <v>0.96055462829699789</v>
      </c>
      <c r="Q159" s="19">
        <f t="shared" si="45"/>
        <v>-3.9445371703002108</v>
      </c>
      <c r="R159" s="9">
        <v>5.15</v>
      </c>
      <c r="S159" s="20">
        <f t="shared" si="40"/>
        <v>1.018492488890909</v>
      </c>
      <c r="T159" s="20">
        <f t="shared" si="41"/>
        <v>1.9929650834193957E-4</v>
      </c>
      <c r="U159" s="20">
        <f t="shared" si="42"/>
        <v>1.018492488890909</v>
      </c>
      <c r="V159" s="21">
        <f t="shared" si="43"/>
        <v>1.8492488890909042</v>
      </c>
    </row>
    <row r="160" spans="1:22" x14ac:dyDescent="0.3">
      <c r="A160">
        <f t="shared" si="35"/>
        <v>158</v>
      </c>
      <c r="B160" s="7">
        <v>44426</v>
      </c>
      <c r="C160" s="33"/>
      <c r="D160" s="33"/>
      <c r="E160" s="33"/>
      <c r="F160" s="33"/>
      <c r="G160" s="33"/>
      <c r="H160" s="8">
        <v>7.9828000000000001</v>
      </c>
      <c r="I160" s="14">
        <f>TRUNC(1000/((1+H160/100)^(NETWORKDAYS($B160,$H$2-1,Feriados!$A$1:$A$936)/252)),6)</f>
        <v>935.71940700000005</v>
      </c>
      <c r="J160" s="15">
        <f t="shared" si="36"/>
        <v>-4.2781806231362296E-4</v>
      </c>
      <c r="K160" s="15">
        <f t="shared" si="37"/>
        <v>0.98842492747515209</v>
      </c>
      <c r="L160" s="16">
        <f t="shared" si="44"/>
        <v>-1.1575072524847907</v>
      </c>
      <c r="M160" s="8">
        <v>9.1509999999999998</v>
      </c>
      <c r="N160" s="17">
        <f>TRUNC(1000/((1+M160/100)^(NETWORKDAYS($B160,$M$2-1,Feriados!$A$1:$A$936)/252)),6)</f>
        <v>849.62286099999994</v>
      </c>
      <c r="O160" s="18">
        <f t="shared" si="38"/>
        <v>-2.7441006679174151E-3</v>
      </c>
      <c r="P160" s="18">
        <f t="shared" si="39"/>
        <v>0.95791876969991696</v>
      </c>
      <c r="Q160" s="19">
        <f t="shared" si="45"/>
        <v>-4.2081230300083039</v>
      </c>
      <c r="R160" s="9">
        <v>5.15</v>
      </c>
      <c r="S160" s="20">
        <f t="shared" si="40"/>
        <v>1.0186954708877174</v>
      </c>
      <c r="T160" s="20">
        <f t="shared" si="41"/>
        <v>1.9929650834193957E-4</v>
      </c>
      <c r="U160" s="20">
        <f t="shared" si="42"/>
        <v>1.0186954708877174</v>
      </c>
      <c r="V160" s="21">
        <f t="shared" si="43"/>
        <v>1.8695470887717391</v>
      </c>
    </row>
    <row r="161" spans="1:22" x14ac:dyDescent="0.3">
      <c r="A161">
        <f t="shared" si="35"/>
        <v>159</v>
      </c>
      <c r="B161" s="7">
        <v>44427</v>
      </c>
      <c r="C161" s="33"/>
      <c r="D161" s="33"/>
      <c r="E161" s="33"/>
      <c r="F161" s="33"/>
      <c r="G161" s="33"/>
      <c r="H161" s="8">
        <v>8.0426000000000002</v>
      </c>
      <c r="I161" s="14">
        <f>TRUNC(1000/((1+H161/100)^(NETWORKDAYS($B161,$H$2-1,Feriados!$A$1:$A$936)/252)),6)</f>
        <v>935.55849999999998</v>
      </c>
      <c r="J161" s="15">
        <f t="shared" si="36"/>
        <v>-1.7196073822589586E-4</v>
      </c>
      <c r="K161" s="15">
        <f t="shared" si="37"/>
        <v>0.98825495719494261</v>
      </c>
      <c r="L161" s="16">
        <f t="shared" si="44"/>
        <v>-1.1745042805057393</v>
      </c>
      <c r="M161" s="8">
        <v>9.1244999999999994</v>
      </c>
      <c r="N161" s="17">
        <f>TRUNC(1000/((1+M161/100)^(NETWORKDAYS($B161,$M$2-1,Feriados!$A$1:$A$936)/252)),6)</f>
        <v>850.30147599999998</v>
      </c>
      <c r="O161" s="18">
        <f t="shared" si="38"/>
        <v>7.9872497686950261E-4</v>
      </c>
      <c r="P161" s="18">
        <f t="shared" si="39"/>
        <v>0.95868388334708843</v>
      </c>
      <c r="Q161" s="19">
        <f t="shared" si="45"/>
        <v>-4.1316116652911568</v>
      </c>
      <c r="R161" s="9">
        <v>5.15</v>
      </c>
      <c r="S161" s="20">
        <f t="shared" si="40"/>
        <v>1.0188984933381291</v>
      </c>
      <c r="T161" s="20">
        <f t="shared" si="41"/>
        <v>1.9929650834193957E-4</v>
      </c>
      <c r="U161" s="20">
        <f t="shared" si="42"/>
        <v>1.0188984933381291</v>
      </c>
      <c r="V161" s="21">
        <f t="shared" si="43"/>
        <v>1.8898493338129096</v>
      </c>
    </row>
    <row r="162" spans="1:22" x14ac:dyDescent="0.3">
      <c r="A162">
        <f t="shared" si="35"/>
        <v>160</v>
      </c>
      <c r="B162" s="7">
        <v>44428</v>
      </c>
      <c r="C162" s="33"/>
      <c r="D162" s="33"/>
      <c r="E162" s="33"/>
      <c r="F162" s="33"/>
      <c r="G162" s="33"/>
      <c r="H162" s="8">
        <v>7.9767000000000001</v>
      </c>
      <c r="I162" s="14">
        <f>TRUNC(1000/((1+H162/100)^(NETWORKDAYS($B162,$H$2-1,Feriados!$A$1:$A$936)/252)),6)</f>
        <v>936.33527500000002</v>
      </c>
      <c r="J162" s="15">
        <f t="shared" si="36"/>
        <v>8.3027945339608777E-4</v>
      </c>
      <c r="K162" s="15">
        <f t="shared" si="37"/>
        <v>0.98907548498061837</v>
      </c>
      <c r="L162" s="16">
        <f t="shared" si="44"/>
        <v>-1.0924515019381631</v>
      </c>
      <c r="M162" s="8">
        <v>8.9797999999999991</v>
      </c>
      <c r="N162" s="17">
        <f>TRUNC(1000/((1+M162/100)^(NETWORKDAYS($B162,$M$2-1,Feriados!$A$1:$A$936)/252)),6)</f>
        <v>852.69031199999995</v>
      </c>
      <c r="O162" s="18">
        <f t="shared" si="38"/>
        <v>2.8093988631392453E-3</v>
      </c>
      <c r="P162" s="18">
        <f t="shared" si="39"/>
        <v>0.96137720875907362</v>
      </c>
      <c r="Q162" s="19">
        <f t="shared" si="45"/>
        <v>-3.862279124092638</v>
      </c>
      <c r="R162" s="9">
        <v>5.15</v>
      </c>
      <c r="S162" s="20">
        <f t="shared" si="40"/>
        <v>1.0191015562502062</v>
      </c>
      <c r="T162" s="20">
        <f t="shared" si="41"/>
        <v>1.9929650834193957E-4</v>
      </c>
      <c r="U162" s="20">
        <f t="shared" si="42"/>
        <v>1.0191015562502062</v>
      </c>
      <c r="V162" s="21">
        <f t="shared" si="43"/>
        <v>1.9101556250206153</v>
      </c>
    </row>
    <row r="163" spans="1:22" x14ac:dyDescent="0.3">
      <c r="A163">
        <f t="shared" si="35"/>
        <v>161</v>
      </c>
      <c r="B163" s="7">
        <v>44431</v>
      </c>
      <c r="C163" s="33"/>
      <c r="D163" s="33"/>
      <c r="E163" s="33"/>
      <c r="F163" s="33"/>
      <c r="G163" s="33"/>
      <c r="H163" s="8">
        <v>7.9977</v>
      </c>
      <c r="I163" s="14">
        <f>TRUNC(1000/((1+H163/100)^(NETWORKDAYS($B163,$H$2-1,Feriados!$A$1:$A$936)/252)),6)</f>
        <v>936.46508800000004</v>
      </c>
      <c r="J163" s="15">
        <f t="shared" si="36"/>
        <v>1.3863944194558719E-4</v>
      </c>
      <c r="K163" s="15">
        <f t="shared" si="37"/>
        <v>0.98921260985389814</v>
      </c>
      <c r="L163" s="16">
        <f t="shared" si="44"/>
        <v>-1.0787390146101861</v>
      </c>
      <c r="M163" s="8">
        <v>9.1064000000000007</v>
      </c>
      <c r="N163" s="17">
        <f>TRUNC(1000/((1+M163/100)^(NETWORKDAYS($B163,$M$2-1,Feriados!$A$1:$A$936)/252)),6)</f>
        <v>851.15199399999995</v>
      </c>
      <c r="O163" s="18">
        <f t="shared" si="38"/>
        <v>-1.8040758506940868E-3</v>
      </c>
      <c r="P163" s="18">
        <f t="shared" si="39"/>
        <v>0.95964281135334373</v>
      </c>
      <c r="Q163" s="19">
        <f t="shared" si="45"/>
        <v>-4.0357188646656272</v>
      </c>
      <c r="R163" s="9">
        <v>5.15</v>
      </c>
      <c r="S163" s="20">
        <f t="shared" si="40"/>
        <v>1.0193046596320126</v>
      </c>
      <c r="T163" s="20">
        <f t="shared" si="41"/>
        <v>1.9929650834193957E-4</v>
      </c>
      <c r="U163" s="20">
        <f t="shared" si="42"/>
        <v>1.0193046596320126</v>
      </c>
      <c r="V163" s="21">
        <f t="shared" si="43"/>
        <v>1.9304659632012555</v>
      </c>
    </row>
    <row r="164" spans="1:22" x14ac:dyDescent="0.3">
      <c r="A164">
        <f t="shared" si="35"/>
        <v>162</v>
      </c>
      <c r="B164" s="7">
        <v>44432</v>
      </c>
      <c r="C164" s="33"/>
      <c r="D164" s="33"/>
      <c r="E164" s="33"/>
      <c r="F164" s="33"/>
      <c r="G164" s="33"/>
      <c r="H164" s="8">
        <v>7.9250999999999996</v>
      </c>
      <c r="I164" s="14">
        <f>TRUNC(1000/((1+H164/100)^(NETWORKDAYS($B164,$H$2-1,Feriados!$A$1:$A$936)/252)),6)</f>
        <v>937.28614400000004</v>
      </c>
      <c r="J164" s="15">
        <f t="shared" si="36"/>
        <v>8.7676092843302911E-4</v>
      </c>
      <c r="K164" s="15">
        <f t="shared" si="37"/>
        <v>0.9900799128201313</v>
      </c>
      <c r="L164" s="16">
        <f t="shared" si="44"/>
        <v>-0.99200871798686974</v>
      </c>
      <c r="M164" s="8">
        <v>9.0106999999999999</v>
      </c>
      <c r="N164" s="17">
        <f>TRUNC(1000/((1+M164/100)^(NETWORKDAYS($B164,$M$2-1,Feriados!$A$1:$A$936)/252)),6)</f>
        <v>852.82620499999996</v>
      </c>
      <c r="O164" s="18">
        <f t="shared" si="38"/>
        <v>1.9669941582725059E-3</v>
      </c>
      <c r="P164" s="18">
        <f t="shared" si="39"/>
        <v>0.96153042315730397</v>
      </c>
      <c r="Q164" s="19">
        <f t="shared" si="45"/>
        <v>-3.8469576842696029</v>
      </c>
      <c r="R164" s="9">
        <v>5.15</v>
      </c>
      <c r="S164" s="20">
        <f t="shared" si="40"/>
        <v>1.0195078034916139</v>
      </c>
      <c r="T164" s="20">
        <f t="shared" si="41"/>
        <v>1.9929650834193957E-4</v>
      </c>
      <c r="U164" s="20">
        <f t="shared" si="42"/>
        <v>1.0195078034916139</v>
      </c>
      <c r="V164" s="21">
        <f t="shared" si="43"/>
        <v>1.9507803491613851</v>
      </c>
    </row>
    <row r="165" spans="1:22" x14ac:dyDescent="0.3">
      <c r="A165">
        <f t="shared" si="35"/>
        <v>163</v>
      </c>
      <c r="B165" s="7">
        <v>44433</v>
      </c>
      <c r="C165" s="33"/>
      <c r="D165" s="33"/>
      <c r="E165" s="33"/>
      <c r="F165" s="33"/>
      <c r="G165" s="33"/>
      <c r="H165" s="8">
        <v>7.9875999999999996</v>
      </c>
      <c r="I165" s="14">
        <f>TRUNC(1000/((1+H165/100)^(NETWORKDAYS($B165,$H$2-1,Feriados!$A$1:$A$936)/252)),6)</f>
        <v>937.111176</v>
      </c>
      <c r="J165" s="15">
        <f t="shared" si="36"/>
        <v>-1.8667511636660805E-4</v>
      </c>
      <c r="K165" s="15">
        <f t="shared" si="37"/>
        <v>0.98989508953719341</v>
      </c>
      <c r="L165" s="16">
        <f t="shared" si="44"/>
        <v>-1.0104910462806593</v>
      </c>
      <c r="M165" s="8">
        <v>8.9838000000000005</v>
      </c>
      <c r="N165" s="17">
        <f>TRUNC(1000/((1+M165/100)^(NETWORKDAYS($B165,$M$2-1,Feriados!$A$1:$A$936)/252)),6)</f>
        <v>853.50599199999999</v>
      </c>
      <c r="O165" s="18">
        <f t="shared" si="38"/>
        <v>7.9709909945835378E-4</v>
      </c>
      <c r="P165" s="18">
        <f t="shared" si="39"/>
        <v>0.96229685819170452</v>
      </c>
      <c r="Q165" s="19">
        <f t="shared" si="45"/>
        <v>-3.7703141808295482</v>
      </c>
      <c r="R165" s="9">
        <v>5.15</v>
      </c>
      <c r="S165" s="20">
        <f t="shared" si="40"/>
        <v>1.0197109878370771</v>
      </c>
      <c r="T165" s="20">
        <f t="shared" si="41"/>
        <v>1.9929650834193957E-4</v>
      </c>
      <c r="U165" s="20">
        <f t="shared" si="42"/>
        <v>1.0197109878370771</v>
      </c>
      <c r="V165" s="21">
        <f t="shared" si="43"/>
        <v>1.9710987837077143</v>
      </c>
    </row>
    <row r="166" spans="1:22" x14ac:dyDescent="0.3">
      <c r="A166">
        <f t="shared" si="35"/>
        <v>164</v>
      </c>
      <c r="B166" s="7">
        <v>44434</v>
      </c>
      <c r="C166" s="33"/>
      <c r="D166" s="33"/>
      <c r="E166" s="33"/>
      <c r="F166" s="33"/>
      <c r="G166" s="33"/>
      <c r="H166" s="8">
        <v>8.0250000000000004</v>
      </c>
      <c r="I166" s="14">
        <f>TRUNC(1000/((1+H166/100)^(NETWORKDAYS($B166,$H$2-1,Feriados!$A$1:$A$936)/252)),6)</f>
        <v>937.12395200000003</v>
      </c>
      <c r="J166" s="15">
        <f t="shared" si="36"/>
        <v>1.3633387720979329E-5</v>
      </c>
      <c r="K166" s="15">
        <f t="shared" si="37"/>
        <v>0.9899085851607522</v>
      </c>
      <c r="L166" s="16">
        <f t="shared" si="44"/>
        <v>-1.0091414839247803</v>
      </c>
      <c r="M166" s="8">
        <v>8.9992000000000001</v>
      </c>
      <c r="N166" s="17">
        <f>TRUNC(1000/((1+M166/100)^(NETWORKDAYS($B166,$M$2-1,Feriados!$A$1:$A$936)/252)),6)</f>
        <v>853.57579699999997</v>
      </c>
      <c r="O166" s="18">
        <f t="shared" si="38"/>
        <v>8.1786186218124612E-5</v>
      </c>
      <c r="P166" s="18">
        <f t="shared" si="39"/>
        <v>0.96237556078174569</v>
      </c>
      <c r="Q166" s="19">
        <f t="shared" si="45"/>
        <v>-3.7624439218254313</v>
      </c>
      <c r="R166" s="9">
        <v>5.15</v>
      </c>
      <c r="S166" s="20">
        <f t="shared" si="40"/>
        <v>1.0199142126764711</v>
      </c>
      <c r="T166" s="20">
        <f t="shared" si="41"/>
        <v>1.9929650834193957E-4</v>
      </c>
      <c r="U166" s="20">
        <f t="shared" si="42"/>
        <v>1.0199142126764711</v>
      </c>
      <c r="V166" s="21">
        <f t="shared" si="43"/>
        <v>1.9914212676471088</v>
      </c>
    </row>
    <row r="167" spans="1:22" x14ac:dyDescent="0.3">
      <c r="A167">
        <f t="shared" si="35"/>
        <v>165</v>
      </c>
      <c r="B167" s="7">
        <v>44435</v>
      </c>
      <c r="C167" s="33"/>
      <c r="D167" s="33"/>
      <c r="E167" s="33"/>
      <c r="F167" s="33"/>
      <c r="G167" s="33"/>
      <c r="H167" s="8">
        <v>8.0123999999999995</v>
      </c>
      <c r="I167" s="14">
        <f>TRUNC(1000/((1+H167/100)^(NETWORKDAYS($B167,$H$2-1,Feriados!$A$1:$A$936)/252)),6)</f>
        <v>937.50261499999999</v>
      </c>
      <c r="J167" s="15">
        <f t="shared" si="36"/>
        <v>4.0406927940739301E-4</v>
      </c>
      <c r="K167" s="15">
        <f t="shared" si="37"/>
        <v>0.99030857680943729</v>
      </c>
      <c r="L167" s="16">
        <f t="shared" si="44"/>
        <v>-0.96914231905627091</v>
      </c>
      <c r="M167" s="8">
        <v>8.9420999999999999</v>
      </c>
      <c r="N167" s="17">
        <f>TRUNC(1000/((1+M167/100)^(NETWORKDAYS($B167,$M$2-1,Feriados!$A$1:$A$936)/252)),6)</f>
        <v>854.68839100000002</v>
      </c>
      <c r="O167" s="18">
        <f t="shared" si="38"/>
        <v>1.3034507350260238E-3</v>
      </c>
      <c r="P167" s="18">
        <f t="shared" si="39"/>
        <v>0.96362996991381777</v>
      </c>
      <c r="Q167" s="19">
        <f t="shared" si="45"/>
        <v>-3.6370030086182226</v>
      </c>
      <c r="R167" s="9">
        <v>5.15</v>
      </c>
      <c r="S167" s="20">
        <f t="shared" si="40"/>
        <v>1.0201174780178659</v>
      </c>
      <c r="T167" s="20">
        <f t="shared" si="41"/>
        <v>1.9929650834193957E-4</v>
      </c>
      <c r="U167" s="20">
        <f t="shared" si="42"/>
        <v>1.0201174780178659</v>
      </c>
      <c r="V167" s="21">
        <f t="shared" si="43"/>
        <v>2.0117478017865897</v>
      </c>
    </row>
    <row r="168" spans="1:22" x14ac:dyDescent="0.3">
      <c r="A168">
        <f t="shared" si="35"/>
        <v>166</v>
      </c>
      <c r="B168" s="7">
        <v>44438</v>
      </c>
      <c r="C168" s="33"/>
      <c r="D168" s="33"/>
      <c r="E168" s="33"/>
      <c r="F168" s="33"/>
      <c r="G168" s="33"/>
      <c r="H168" s="8">
        <v>7.9659000000000004</v>
      </c>
      <c r="I168" s="14">
        <f>TRUNC(1000/((1+H168/100)^(NETWORKDAYS($B168,$H$2-1,Feriados!$A$1:$A$936)/252)),6)</f>
        <v>938.12597000000005</v>
      </c>
      <c r="J168" s="15">
        <f t="shared" si="36"/>
        <v>6.6491014534397763E-4</v>
      </c>
      <c r="K168" s="15">
        <f t="shared" si="37"/>
        <v>0.99096704302917904</v>
      </c>
      <c r="L168" s="16">
        <f t="shared" si="44"/>
        <v>-0.90329569708209601</v>
      </c>
      <c r="M168" s="8">
        <v>8.9145000000000003</v>
      </c>
      <c r="N168" s="17">
        <f>TRUNC(1000/((1+M168/100)^(NETWORKDAYS($B168,$M$2-1,Feriados!$A$1:$A$936)/252)),6)</f>
        <v>855.37531200000001</v>
      </c>
      <c r="O168" s="18">
        <f t="shared" si="38"/>
        <v>8.0370929011475134E-4</v>
      </c>
      <c r="P168" s="18">
        <f t="shared" si="39"/>
        <v>0.96440444827287053</v>
      </c>
      <c r="Q168" s="19">
        <f t="shared" si="45"/>
        <v>-3.5595551727129471</v>
      </c>
      <c r="R168" s="9">
        <v>5.15</v>
      </c>
      <c r="S168" s="20">
        <f t="shared" si="40"/>
        <v>1.0203207838693333</v>
      </c>
      <c r="T168" s="20">
        <f t="shared" si="41"/>
        <v>1.9929650834193957E-4</v>
      </c>
      <c r="U168" s="20">
        <f t="shared" si="42"/>
        <v>1.0203207838693333</v>
      </c>
      <c r="V168" s="21">
        <f t="shared" si="43"/>
        <v>2.0320783869333336</v>
      </c>
    </row>
    <row r="169" spans="1:22" x14ac:dyDescent="0.3">
      <c r="A169">
        <f t="shared" si="35"/>
        <v>167</v>
      </c>
      <c r="B169" s="7">
        <v>44439</v>
      </c>
      <c r="C169" s="33"/>
      <c r="D169" s="33"/>
      <c r="E169" s="33"/>
      <c r="F169" s="33"/>
      <c r="G169" s="33"/>
      <c r="H169" s="8">
        <v>7.9993999999999996</v>
      </c>
      <c r="I169" s="14">
        <f>TRUNC(1000/((1+H169/100)^(NETWORKDAYS($B169,$H$2-1,Feriados!$A$1:$A$936)/252)),6)</f>
        <v>938.16992200000004</v>
      </c>
      <c r="J169" s="15">
        <f t="shared" si="36"/>
        <v>4.6850850957680379E-5</v>
      </c>
      <c r="K169" s="15">
        <f t="shared" si="37"/>
        <v>0.99101347067841594</v>
      </c>
      <c r="L169" s="16">
        <f t="shared" si="44"/>
        <v>-0.8986529321584058</v>
      </c>
      <c r="M169" s="8">
        <v>9.0350000000000001</v>
      </c>
      <c r="N169" s="17">
        <f>TRUNC(1000/((1+M169/100)^(NETWORKDAYS($B169,$M$2-1,Feriados!$A$1:$A$936)/252)),6)</f>
        <v>853.93983700000001</v>
      </c>
      <c r="O169" s="18">
        <f t="shared" si="38"/>
        <v>-1.6781814717607979E-3</v>
      </c>
      <c r="P169" s="18">
        <f t="shared" si="39"/>
        <v>0.96278600259649527</v>
      </c>
      <c r="Q169" s="19">
        <f t="shared" si="45"/>
        <v>-3.7213997403504728</v>
      </c>
      <c r="R169" s="9">
        <v>5.15</v>
      </c>
      <c r="S169" s="20">
        <f t="shared" si="40"/>
        <v>1.0205241302389472</v>
      </c>
      <c r="T169" s="20">
        <f t="shared" si="41"/>
        <v>1.9929650834193957E-4</v>
      </c>
      <c r="U169" s="20">
        <f t="shared" si="42"/>
        <v>1.0205241302389472</v>
      </c>
      <c r="V169" s="21">
        <f t="shared" si="43"/>
        <v>2.0524130238947169</v>
      </c>
    </row>
    <row r="170" spans="1:22" x14ac:dyDescent="0.3">
      <c r="A170">
        <f t="shared" si="35"/>
        <v>168</v>
      </c>
      <c r="B170" s="7">
        <v>44440</v>
      </c>
      <c r="C170" s="33"/>
      <c r="D170" s="33"/>
      <c r="E170" s="33"/>
      <c r="F170" s="33"/>
      <c r="G170" s="33"/>
      <c r="H170" s="8">
        <v>8.07</v>
      </c>
      <c r="I170" s="14">
        <f>TRUNC(1000/((1+H170/100)^(NETWORKDAYS($B170,$H$2-1,Feriados!$A$1:$A$936)/252)),6)</f>
        <v>937.95040400000005</v>
      </c>
      <c r="J170" s="15">
        <f t="shared" si="36"/>
        <v>-2.3398533128415888E-4</v>
      </c>
      <c r="K170" s="15">
        <f t="shared" si="37"/>
        <v>0.99078158806317218</v>
      </c>
      <c r="L170" s="16">
        <f t="shared" si="44"/>
        <v>-0.92184119368278195</v>
      </c>
      <c r="M170" s="8">
        <v>9.0850000000000009</v>
      </c>
      <c r="N170" s="17">
        <f>TRUNC(1000/((1+M170/100)^(NETWORKDAYS($B170,$M$2-1,Feriados!$A$1:$A$936)/252)),6)</f>
        <v>853.51996499999996</v>
      </c>
      <c r="O170" s="18">
        <f t="shared" si="38"/>
        <v>-4.9168803445820419E-4</v>
      </c>
      <c r="P170" s="18">
        <f t="shared" si="39"/>
        <v>0.96231261223927478</v>
      </c>
      <c r="Q170" s="19">
        <f t="shared" si="45"/>
        <v>-3.7687387760725222</v>
      </c>
      <c r="R170" s="9">
        <v>5.15</v>
      </c>
      <c r="S170" s="20">
        <f t="shared" si="40"/>
        <v>1.0207275171347825</v>
      </c>
      <c r="T170" s="20">
        <f t="shared" si="41"/>
        <v>1.9929650834193957E-4</v>
      </c>
      <c r="U170" s="20">
        <f t="shared" si="42"/>
        <v>1.0207275171347825</v>
      </c>
      <c r="V170" s="21">
        <f t="shared" si="43"/>
        <v>2.0727517134782492</v>
      </c>
    </row>
    <row r="171" spans="1:22" x14ac:dyDescent="0.3">
      <c r="A171">
        <f t="shared" si="35"/>
        <v>169</v>
      </c>
      <c r="B171" s="7">
        <v>44441</v>
      </c>
      <c r="C171" s="33"/>
      <c r="D171" s="33"/>
      <c r="E171" s="33"/>
      <c r="F171" s="33"/>
      <c r="G171" s="33"/>
      <c r="H171" s="8">
        <v>8.1549999999999994</v>
      </c>
      <c r="I171" s="14">
        <f>TRUNC(1000/((1+H171/100)^(NETWORKDAYS($B171,$H$2-1,Feriados!$A$1:$A$936)/252)),6)</f>
        <v>937.63357099999996</v>
      </c>
      <c r="J171" s="15">
        <f t="shared" si="36"/>
        <v>-3.3779291383517762E-4</v>
      </c>
      <c r="K171" s="15">
        <f t="shared" si="37"/>
        <v>0.99044690906356603</v>
      </c>
      <c r="L171" s="16">
        <f t="shared" si="44"/>
        <v>-0.95530909364339722</v>
      </c>
      <c r="M171" s="8">
        <v>9.2461000000000002</v>
      </c>
      <c r="N171" s="17">
        <f>TRUNC(1000/((1+M171/100)^(NETWORKDAYS($B171,$M$2-1,Feriados!$A$1:$A$936)/252)),6)</f>
        <v>851.52759100000003</v>
      </c>
      <c r="O171" s="18">
        <f t="shared" si="38"/>
        <v>-2.3343027482666256E-3</v>
      </c>
      <c r="P171" s="18">
        <f t="shared" si="39"/>
        <v>0.96006628326383303</v>
      </c>
      <c r="Q171" s="19">
        <f t="shared" si="45"/>
        <v>-3.9933716736166969</v>
      </c>
      <c r="R171" s="9">
        <v>5.15</v>
      </c>
      <c r="S171" s="20">
        <f t="shared" si="40"/>
        <v>1.020930944564916</v>
      </c>
      <c r="T171" s="20">
        <f t="shared" si="41"/>
        <v>1.9929650834193957E-4</v>
      </c>
      <c r="U171" s="20">
        <f t="shared" si="42"/>
        <v>1.020930944564916</v>
      </c>
      <c r="V171" s="21">
        <f t="shared" si="43"/>
        <v>2.0930944564915954</v>
      </c>
    </row>
    <row r="172" spans="1:22" x14ac:dyDescent="0.3">
      <c r="A172">
        <f t="shared" si="35"/>
        <v>170</v>
      </c>
      <c r="B172" s="7">
        <v>44442</v>
      </c>
      <c r="C172" s="33"/>
      <c r="D172" s="33"/>
      <c r="E172" s="33"/>
      <c r="F172" s="33"/>
      <c r="G172" s="33"/>
      <c r="H172" s="8">
        <v>8.1357999999999997</v>
      </c>
      <c r="I172" s="14">
        <f>TRUNC(1000/((1+H172/100)^(NETWORKDAYS($B172,$H$2-1,Feriados!$A$1:$A$936)/252)),6)</f>
        <v>938.06143899999995</v>
      </c>
      <c r="J172" s="15">
        <f t="shared" si="36"/>
        <v>4.5632751773561075E-4</v>
      </c>
      <c r="K172" s="15">
        <f t="shared" si="37"/>
        <v>0.99089887724302794</v>
      </c>
      <c r="L172" s="16">
        <f t="shared" si="44"/>
        <v>-0.91011227569720576</v>
      </c>
      <c r="M172" s="8">
        <v>9.2586999999999993</v>
      </c>
      <c r="N172" s="17">
        <f>TRUNC(1000/((1+M172/100)^(NETWORKDAYS($B172,$M$2-1,Feriados!$A$1:$A$936)/252)),6)</f>
        <v>851.648325</v>
      </c>
      <c r="O172" s="18">
        <f t="shared" si="38"/>
        <v>1.4178518849661259E-4</v>
      </c>
      <c r="P172" s="18">
        <f t="shared" si="39"/>
        <v>0.96020240644277488</v>
      </c>
      <c r="Q172" s="19">
        <f t="shared" si="45"/>
        <v>-3.9797593557225119</v>
      </c>
      <c r="R172" s="9">
        <v>5.15</v>
      </c>
      <c r="S172" s="20">
        <f t="shared" si="40"/>
        <v>1.021134412537426</v>
      </c>
      <c r="T172" s="20">
        <f t="shared" si="41"/>
        <v>1.9929650834193957E-4</v>
      </c>
      <c r="U172" s="20">
        <f t="shared" si="42"/>
        <v>1.021134412537426</v>
      </c>
      <c r="V172" s="21">
        <f t="shared" si="43"/>
        <v>2.1134412537425984</v>
      </c>
    </row>
    <row r="173" spans="1:22" x14ac:dyDescent="0.3">
      <c r="A173">
        <f t="shared" si="35"/>
        <v>171</v>
      </c>
      <c r="B173" s="7">
        <v>44445</v>
      </c>
      <c r="C173" s="33"/>
      <c r="D173" s="33"/>
      <c r="E173" s="33"/>
      <c r="F173" s="33"/>
      <c r="G173" s="33"/>
      <c r="H173" s="8">
        <v>8.1156000000000006</v>
      </c>
      <c r="I173" s="14">
        <f>TRUNC(1000/((1+H173/100)^(NETWORKDAYS($B173,$H$2-1,Feriados!$A$1:$A$936)/252)),6)</f>
        <v>938.49526400000002</v>
      </c>
      <c r="J173" s="15">
        <f t="shared" si="36"/>
        <v>4.6246970823426992E-4</v>
      </c>
      <c r="K173" s="15">
        <f t="shared" si="37"/>
        <v>0.99135713795767622</v>
      </c>
      <c r="L173" s="16">
        <f t="shared" si="44"/>
        <v>-0.86428620423237845</v>
      </c>
      <c r="M173" s="8">
        <v>9.2136999999999993</v>
      </c>
      <c r="N173" s="17">
        <f>TRUNC(1000/((1+M173/100)^(NETWORKDAYS($B173,$M$2-1,Feriados!$A$1:$A$936)/252)),6)</f>
        <v>852.58294100000001</v>
      </c>
      <c r="O173" s="18">
        <f t="shared" si="38"/>
        <v>1.0974201117579518E-3</v>
      </c>
      <c r="P173" s="18">
        <f t="shared" si="39"/>
        <v>0.9612561518749636</v>
      </c>
      <c r="Q173" s="19">
        <f t="shared" si="45"/>
        <v>-3.8743848125036395</v>
      </c>
      <c r="R173" s="9">
        <v>5.15</v>
      </c>
      <c r="S173" s="20">
        <f t="shared" si="40"/>
        <v>1.0213379210603926</v>
      </c>
      <c r="T173" s="20">
        <f t="shared" si="41"/>
        <v>1.9929650834193957E-4</v>
      </c>
      <c r="U173" s="20">
        <f t="shared" si="42"/>
        <v>1.0213379210603926</v>
      </c>
      <c r="V173" s="21">
        <f t="shared" si="43"/>
        <v>2.1337921060392562</v>
      </c>
    </row>
    <row r="174" spans="1:22" x14ac:dyDescent="0.3">
      <c r="A174">
        <f t="shared" si="35"/>
        <v>172</v>
      </c>
      <c r="B174" s="7">
        <v>44447</v>
      </c>
      <c r="C174" s="33"/>
      <c r="D174" s="33"/>
      <c r="E174" s="33"/>
      <c r="F174" s="33"/>
      <c r="G174" s="33"/>
      <c r="H174" s="8">
        <v>8.2369000000000003</v>
      </c>
      <c r="I174" s="14">
        <f>TRUNC(1000/((1+H174/100)^(NETWORKDAYS($B174,$H$2-1,Feriados!$A$1:$A$936)/252)),6)</f>
        <v>937.93412999999998</v>
      </c>
      <c r="J174" s="15">
        <f t="shared" si="36"/>
        <v>-5.9790818507532428E-4</v>
      </c>
      <c r="K174" s="15">
        <f t="shared" si="37"/>
        <v>0.99076439741055844</v>
      </c>
      <c r="L174" s="16">
        <f t="shared" si="44"/>
        <v>-0.92356025894415605</v>
      </c>
      <c r="M174" s="8">
        <v>9.3966999999999992</v>
      </c>
      <c r="N174" s="17">
        <f>TRUNC(1000/((1+M174/100)^(NETWORKDAYS($B174,$M$2-1,Feriados!$A$1:$A$936)/252)),6)</f>
        <v>850.306915</v>
      </c>
      <c r="O174" s="18">
        <f t="shared" si="38"/>
        <v>-2.6695654939218327E-3</v>
      </c>
      <c r="P174" s="18">
        <f t="shared" si="39"/>
        <v>0.95869001562109812</v>
      </c>
      <c r="Q174" s="19">
        <f t="shared" si="45"/>
        <v>-4.1309984378901881</v>
      </c>
      <c r="R174" s="9">
        <v>5.15</v>
      </c>
      <c r="S174" s="20">
        <f t="shared" si="40"/>
        <v>1.0215414701418972</v>
      </c>
      <c r="T174" s="20">
        <f t="shared" si="41"/>
        <v>1.9929650834193957E-4</v>
      </c>
      <c r="U174" s="20">
        <f t="shared" si="42"/>
        <v>1.0215414701418972</v>
      </c>
      <c r="V174" s="21">
        <f t="shared" si="43"/>
        <v>2.1541470141897223</v>
      </c>
    </row>
    <row r="175" spans="1:22" x14ac:dyDescent="0.3">
      <c r="A175">
        <f t="shared" si="35"/>
        <v>173</v>
      </c>
      <c r="B175" s="7">
        <v>44448</v>
      </c>
      <c r="C175" s="33"/>
      <c r="D175" s="33"/>
      <c r="E175" s="33"/>
      <c r="F175" s="33"/>
      <c r="G175" s="33"/>
      <c r="H175" s="8">
        <v>8.7507000000000001</v>
      </c>
      <c r="I175" s="14">
        <f>TRUNC(1000/((1+H175/100)^(NETWORKDAYS($B175,$H$2-1,Feriados!$A$1:$A$936)/252)),6)</f>
        <v>934.65632800000003</v>
      </c>
      <c r="J175" s="15">
        <f t="shared" si="36"/>
        <v>-3.4947038338395409E-3</v>
      </c>
      <c r="K175" s="15">
        <f t="shared" si="37"/>
        <v>0.98730196927249603</v>
      </c>
      <c r="L175" s="16">
        <f t="shared" si="44"/>
        <v>-1.2698030727503973</v>
      </c>
      <c r="M175" s="8">
        <v>9.7761999999999993</v>
      </c>
      <c r="N175" s="17">
        <f>TRUNC(1000/((1+M175/100)^(NETWORKDAYS($B175,$M$2-1,Feriados!$A$1:$A$936)/252)),6)</f>
        <v>845.31962799999997</v>
      </c>
      <c r="O175" s="18">
        <f t="shared" si="38"/>
        <v>-5.8652786564720172E-3</v>
      </c>
      <c r="P175" s="18">
        <f t="shared" si="39"/>
        <v>0.95306703153430283</v>
      </c>
      <c r="Q175" s="19">
        <f t="shared" si="45"/>
        <v>-4.6932968465697167</v>
      </c>
      <c r="R175" s="9">
        <v>5.15</v>
      </c>
      <c r="S175" s="20">
        <f t="shared" si="40"/>
        <v>1.0217450597900231</v>
      </c>
      <c r="T175" s="20">
        <f t="shared" si="41"/>
        <v>1.9929650834193957E-4</v>
      </c>
      <c r="U175" s="20">
        <f t="shared" si="42"/>
        <v>1.0217450597900231</v>
      </c>
      <c r="V175" s="21">
        <f t="shared" si="43"/>
        <v>2.1745059790023058</v>
      </c>
    </row>
    <row r="176" spans="1:22" x14ac:dyDescent="0.3">
      <c r="A176">
        <f t="shared" si="35"/>
        <v>174</v>
      </c>
      <c r="B176" s="7">
        <v>44449</v>
      </c>
      <c r="C176" s="33"/>
      <c r="D176" s="33"/>
      <c r="E176" s="33"/>
      <c r="F176" s="33"/>
      <c r="G176" s="33"/>
      <c r="H176" s="8">
        <v>8.5945999999999998</v>
      </c>
      <c r="I176" s="14">
        <f>TRUNC(1000/((1+H176/100)^(NETWORKDAYS($B176,$H$2-1,Feriados!$A$1:$A$936)/252)),6)</f>
        <v>936.04467599999998</v>
      </c>
      <c r="J176" s="15">
        <f t="shared" si="36"/>
        <v>1.4854101538805953E-3</v>
      </c>
      <c r="K176" s="15">
        <f t="shared" si="37"/>
        <v>0.98876851764259965</v>
      </c>
      <c r="L176" s="16">
        <f t="shared" si="44"/>
        <v>-1.1231482357400346</v>
      </c>
      <c r="M176" s="8">
        <v>9.6867999999999999</v>
      </c>
      <c r="N176" s="17">
        <f>TRUNC(1000/((1+M176/100)^(NETWORKDAYS($B176,$M$2-1,Feriados!$A$1:$A$936)/252)),6)</f>
        <v>846.87194399999998</v>
      </c>
      <c r="O176" s="18">
        <f t="shared" si="38"/>
        <v>1.836365735021106E-3</v>
      </c>
      <c r="P176" s="18">
        <f t="shared" si="39"/>
        <v>0.95481721117419072</v>
      </c>
      <c r="Q176" s="19">
        <f t="shared" si="45"/>
        <v>-4.5182788825809279</v>
      </c>
      <c r="R176" s="9">
        <v>5.15</v>
      </c>
      <c r="S176" s="20">
        <f t="shared" si="40"/>
        <v>1.0219486900128549</v>
      </c>
      <c r="T176" s="20">
        <f t="shared" si="41"/>
        <v>1.9929650834193957E-4</v>
      </c>
      <c r="U176" s="20">
        <f t="shared" si="42"/>
        <v>1.0219486900128549</v>
      </c>
      <c r="V176" s="21">
        <f t="shared" si="43"/>
        <v>2.1948690012854932</v>
      </c>
    </row>
    <row r="177" spans="1:22" x14ac:dyDescent="0.3">
      <c r="A177">
        <f t="shared" si="35"/>
        <v>175</v>
      </c>
      <c r="B177" s="7">
        <v>44452</v>
      </c>
      <c r="C177" s="33"/>
      <c r="D177" s="33"/>
      <c r="E177" s="33"/>
      <c r="F177" s="33"/>
      <c r="G177" s="33"/>
      <c r="H177" s="8">
        <v>8.6266999999999996</v>
      </c>
      <c r="I177" s="14">
        <f>TRUNC(1000/((1+H177/100)^(NETWORKDAYS($B177,$H$2-1,Feriados!$A$1:$A$936)/252)),6)</f>
        <v>936.13028199999997</v>
      </c>
      <c r="J177" s="15">
        <f t="shared" si="36"/>
        <v>9.1455036490106778E-5</v>
      </c>
      <c r="K177" s="15">
        <f t="shared" si="37"/>
        <v>0.98885894550346087</v>
      </c>
      <c r="L177" s="16">
        <f t="shared" si="44"/>
        <v>-1.1141054496539127</v>
      </c>
      <c r="M177" s="8">
        <v>9.6675000000000004</v>
      </c>
      <c r="N177" s="17">
        <f>TRUNC(1000/((1+M177/100)^(NETWORKDAYS($B177,$M$2-1,Feriados!$A$1:$A$936)/252)),6)</f>
        <v>847.45015799999999</v>
      </c>
      <c r="O177" s="18">
        <f t="shared" si="38"/>
        <v>6.827643826159413E-4</v>
      </c>
      <c r="P177" s="18">
        <f t="shared" si="39"/>
        <v>0.95546912635788916</v>
      </c>
      <c r="Q177" s="19">
        <f t="shared" si="45"/>
        <v>-4.4530873642110835</v>
      </c>
      <c r="R177" s="9">
        <v>5.15</v>
      </c>
      <c r="S177" s="20">
        <f t="shared" si="40"/>
        <v>1.022152360818479</v>
      </c>
      <c r="T177" s="20">
        <f t="shared" si="41"/>
        <v>1.9929650834193957E-4</v>
      </c>
      <c r="U177" s="20">
        <f t="shared" si="42"/>
        <v>1.022152360818479</v>
      </c>
      <c r="V177" s="21">
        <f t="shared" si="43"/>
        <v>2.2152360818479044</v>
      </c>
    </row>
    <row r="178" spans="1:22" x14ac:dyDescent="0.3">
      <c r="A178">
        <f t="shared" si="35"/>
        <v>176</v>
      </c>
      <c r="B178" s="7">
        <v>44453</v>
      </c>
      <c r="C178" s="33"/>
      <c r="D178" s="33"/>
      <c r="E178" s="33"/>
      <c r="F178" s="33"/>
      <c r="G178" s="33"/>
      <c r="H178" s="8">
        <v>8.3699999999999992</v>
      </c>
      <c r="I178" s="14">
        <f>TRUNC(1000/((1+H178/100)^(NETWORKDAYS($B178,$H$2-1,Feriados!$A$1:$A$936)/252)),6)</f>
        <v>938.19774800000005</v>
      </c>
      <c r="J178" s="15">
        <f t="shared" si="36"/>
        <v>2.2085237917772726E-3</v>
      </c>
      <c r="K178" s="15">
        <f t="shared" si="37"/>
        <v>0.99104286401131703</v>
      </c>
      <c r="L178" s="16">
        <f t="shared" si="44"/>
        <v>-0.89571359886829738</v>
      </c>
      <c r="M178" s="8">
        <v>9.4450000000000003</v>
      </c>
      <c r="N178" s="17">
        <f>TRUNC(1000/((1+M178/100)^(NETWORKDAYS($B178,$M$2-1,Feriados!$A$1:$A$936)/252)),6)</f>
        <v>850.84751800000004</v>
      </c>
      <c r="O178" s="18">
        <f t="shared" si="38"/>
        <v>4.0089201328581403E-3</v>
      </c>
      <c r="P178" s="18">
        <f t="shared" si="39"/>
        <v>0.95929952577486965</v>
      </c>
      <c r="Q178" s="19">
        <f t="shared" si="45"/>
        <v>-4.070047422513035</v>
      </c>
      <c r="R178" s="9">
        <v>5.15</v>
      </c>
      <c r="S178" s="20">
        <f t="shared" si="40"/>
        <v>1.0223560722149836</v>
      </c>
      <c r="T178" s="20">
        <f t="shared" si="41"/>
        <v>1.9929650834193957E-4</v>
      </c>
      <c r="U178" s="20">
        <f t="shared" si="42"/>
        <v>1.0223560722149836</v>
      </c>
      <c r="V178" s="21">
        <f t="shared" si="43"/>
        <v>2.2356072214983591</v>
      </c>
    </row>
    <row r="179" spans="1:22" x14ac:dyDescent="0.3">
      <c r="A179">
        <f t="shared" si="35"/>
        <v>177</v>
      </c>
      <c r="B179" s="7">
        <v>44454</v>
      </c>
      <c r="C179" s="33"/>
      <c r="D179" s="33"/>
      <c r="E179" s="33"/>
      <c r="F179" s="33"/>
      <c r="G179" s="33"/>
      <c r="H179" s="8">
        <v>8.4397000000000002</v>
      </c>
      <c r="I179" s="14">
        <f>TRUNC(1000/((1+H179/100)^(NETWORKDAYS($B179,$H$2-1,Feriados!$A$1:$A$936)/252)),6)</f>
        <v>938.020668</v>
      </c>
      <c r="J179" s="15">
        <f t="shared" si="36"/>
        <v>-1.8874485723030521E-4</v>
      </c>
      <c r="K179" s="15">
        <f t="shared" si="37"/>
        <v>0.99085580976744014</v>
      </c>
      <c r="L179" s="16">
        <f t="shared" si="44"/>
        <v>-0.91441902325598567</v>
      </c>
      <c r="M179" s="8">
        <v>9.5195000000000007</v>
      </c>
      <c r="N179" s="17">
        <f>TRUNC(1000/((1+M179/100)^(NETWORKDAYS($B179,$M$2-1,Feriados!$A$1:$A$936)/252)),6)</f>
        <v>850.11865999999998</v>
      </c>
      <c r="O179" s="18">
        <f t="shared" si="38"/>
        <v>-8.5662587547219449E-4</v>
      </c>
      <c r="P179" s="18">
        <f t="shared" si="39"/>
        <v>0.95847776497876269</v>
      </c>
      <c r="Q179" s="19">
        <f t="shared" si="45"/>
        <v>-4.1522235021237304</v>
      </c>
      <c r="R179" s="9">
        <v>5.15</v>
      </c>
      <c r="S179" s="20">
        <f t="shared" si="40"/>
        <v>1.0225598242104583</v>
      </c>
      <c r="T179" s="20">
        <f t="shared" si="41"/>
        <v>1.9929650834193957E-4</v>
      </c>
      <c r="U179" s="20">
        <f t="shared" si="42"/>
        <v>1.0225598242104583</v>
      </c>
      <c r="V179" s="21">
        <f t="shared" si="43"/>
        <v>2.2559824210458324</v>
      </c>
    </row>
    <row r="180" spans="1:22" x14ac:dyDescent="0.3">
      <c r="A180">
        <f t="shared" si="35"/>
        <v>178</v>
      </c>
      <c r="B180" s="7">
        <v>44455</v>
      </c>
      <c r="C180" s="33"/>
      <c r="D180" s="33"/>
      <c r="E180" s="33"/>
      <c r="F180" s="33"/>
      <c r="G180" s="33"/>
      <c r="H180" s="8">
        <v>8.4641999999999999</v>
      </c>
      <c r="I180" s="14">
        <f>TRUNC(1000/((1+H180/100)^(NETWORKDAYS($B180,$H$2-1,Feriados!$A$1:$A$936)/252)),6)</f>
        <v>938.15577800000005</v>
      </c>
      <c r="J180" s="15">
        <f t="shared" si="36"/>
        <v>1.4403733799195351E-4</v>
      </c>
      <c r="K180" s="15">
        <f t="shared" si="37"/>
        <v>0.99099853000061289</v>
      </c>
      <c r="L180" s="16">
        <f t="shared" si="44"/>
        <v>-0.90014699993871128</v>
      </c>
      <c r="M180" s="8">
        <v>9.5694999999999997</v>
      </c>
      <c r="N180" s="17">
        <f>TRUNC(1000/((1+M180/100)^(NETWORKDAYS($B180,$M$2-1,Feriados!$A$1:$A$936)/252)),6)</f>
        <v>849.73414600000001</v>
      </c>
      <c r="O180" s="18">
        <f t="shared" si="38"/>
        <v>-4.5230626980941047E-4</v>
      </c>
      <c r="P180" s="18">
        <f t="shared" si="39"/>
        <v>0.95804423947618988</v>
      </c>
      <c r="Q180" s="19">
        <f t="shared" si="45"/>
        <v>-4.1955760523810115</v>
      </c>
      <c r="R180" s="9">
        <v>5.15</v>
      </c>
      <c r="S180" s="20">
        <f t="shared" si="40"/>
        <v>1.0227636168129943</v>
      </c>
      <c r="T180" s="20">
        <f t="shared" si="41"/>
        <v>1.9929650834193957E-4</v>
      </c>
      <c r="U180" s="20">
        <f t="shared" si="42"/>
        <v>1.0227636168129943</v>
      </c>
      <c r="V180" s="21">
        <f t="shared" si="43"/>
        <v>2.2763616812994325</v>
      </c>
    </row>
    <row r="181" spans="1:22" x14ac:dyDescent="0.3">
      <c r="A181">
        <f t="shared" si="35"/>
        <v>179</v>
      </c>
      <c r="B181" s="7">
        <v>44456</v>
      </c>
      <c r="C181" s="33"/>
      <c r="D181" s="33"/>
      <c r="E181" s="33"/>
      <c r="F181" s="33"/>
      <c r="G181" s="33"/>
      <c r="H181" s="8">
        <v>8.4888999999999992</v>
      </c>
      <c r="I181" s="14">
        <f>TRUNC(1000/((1+H181/100)^(NETWORKDAYS($B181,$H$2-1,Feriados!$A$1:$A$936)/252)),6)</f>
        <v>938.29127400000004</v>
      </c>
      <c r="J181" s="15">
        <f t="shared" si="36"/>
        <v>1.4442803975356355E-4</v>
      </c>
      <c r="K181" s="15">
        <f t="shared" si="37"/>
        <v>0.99114165797569953</v>
      </c>
      <c r="L181" s="16">
        <f t="shared" si="44"/>
        <v>-0.88583420243004696</v>
      </c>
      <c r="M181" s="8">
        <v>9.6407000000000007</v>
      </c>
      <c r="N181" s="17">
        <f>TRUNC(1000/((1+M181/100)^(NETWORKDAYS($B181,$M$2-1,Feriados!$A$1:$A$936)/252)),6)</f>
        <v>849.06125399999996</v>
      </c>
      <c r="O181" s="18">
        <f t="shared" si="38"/>
        <v>-7.9188532456597738E-4</v>
      </c>
      <c r="P181" s="18">
        <f t="shared" si="39"/>
        <v>0.9572855783026637</v>
      </c>
      <c r="Q181" s="19">
        <f t="shared" si="45"/>
        <v>-4.2714421697336302</v>
      </c>
      <c r="R181" s="9">
        <v>5.15</v>
      </c>
      <c r="S181" s="20">
        <f t="shared" si="40"/>
        <v>1.0229674500306842</v>
      </c>
      <c r="T181" s="20">
        <f t="shared" si="41"/>
        <v>1.9929650834193957E-4</v>
      </c>
      <c r="U181" s="20">
        <f t="shared" si="42"/>
        <v>1.0229674500306842</v>
      </c>
      <c r="V181" s="21">
        <f t="shared" si="43"/>
        <v>2.2967450030684233</v>
      </c>
    </row>
    <row r="182" spans="1:22" x14ac:dyDescent="0.3">
      <c r="A182">
        <f t="shared" si="35"/>
        <v>180</v>
      </c>
      <c r="B182" s="7">
        <v>44459</v>
      </c>
      <c r="C182" s="33"/>
      <c r="D182" s="33"/>
      <c r="E182" s="33"/>
      <c r="F182" s="33"/>
      <c r="G182" s="33"/>
      <c r="H182" s="8">
        <v>8.4679000000000002</v>
      </c>
      <c r="I182" s="14">
        <f>TRUNC(1000/((1+H182/100)^(NETWORKDAYS($B182,$H$2-1,Feriados!$A$1:$A$936)/252)),6)</f>
        <v>938.73602800000003</v>
      </c>
      <c r="J182" s="15">
        <f t="shared" si="36"/>
        <v>4.7400419499155078E-4</v>
      </c>
      <c r="K182" s="15">
        <f t="shared" si="37"/>
        <v>0.99161146327941085</v>
      </c>
      <c r="L182" s="16">
        <f t="shared" si="44"/>
        <v>-0.83885367205891459</v>
      </c>
      <c r="M182" s="8">
        <v>9.5749999999999993</v>
      </c>
      <c r="N182" s="17">
        <f>TRUNC(1000/((1+M182/100)^(NETWORKDAYS($B182,$M$2-1,Feriados!$A$1:$A$936)/252)),6)</f>
        <v>850.27497900000003</v>
      </c>
      <c r="O182" s="18">
        <f t="shared" si="38"/>
        <v>1.4294905041092321E-3</v>
      </c>
      <c r="P182" s="18">
        <f t="shared" si="39"/>
        <v>0.95865400894656805</v>
      </c>
      <c r="Q182" s="19">
        <f t="shared" si="45"/>
        <v>-4.1345991053431952</v>
      </c>
      <c r="R182" s="9">
        <v>5.15</v>
      </c>
      <c r="S182" s="20">
        <f t="shared" si="40"/>
        <v>1.0231713238716229</v>
      </c>
      <c r="T182" s="20">
        <f t="shared" si="41"/>
        <v>1.9929650834193957E-4</v>
      </c>
      <c r="U182" s="20">
        <f t="shared" si="42"/>
        <v>1.0231713238716229</v>
      </c>
      <c r="V182" s="21">
        <f t="shared" si="43"/>
        <v>2.3171323871622906</v>
      </c>
    </row>
    <row r="183" spans="1:22" x14ac:dyDescent="0.3">
      <c r="A183">
        <f t="shared" si="35"/>
        <v>181</v>
      </c>
      <c r="B183" s="7">
        <v>44460</v>
      </c>
      <c r="C183" s="33"/>
      <c r="D183" s="33"/>
      <c r="E183" s="33"/>
      <c r="F183" s="33"/>
      <c r="G183" s="33"/>
      <c r="H183" s="8">
        <v>8.3774999999999995</v>
      </c>
      <c r="I183" s="14">
        <f>TRUNC(1000/((1+H183/100)^(NETWORKDAYS($B183,$H$2-1,Feriados!$A$1:$A$936)/252)),6)</f>
        <v>939.64491799999996</v>
      </c>
      <c r="J183" s="15">
        <f t="shared" si="36"/>
        <v>9.6820615475512462E-4</v>
      </c>
      <c r="K183" s="15">
        <f t="shared" si="37"/>
        <v>0.99257154760128374</v>
      </c>
      <c r="L183" s="16">
        <f t="shared" si="44"/>
        <v>-0.74284523987162565</v>
      </c>
      <c r="M183" s="8">
        <v>9.3689999999999998</v>
      </c>
      <c r="N183" s="17">
        <f>TRUNC(1000/((1+M183/100)^(NETWORKDAYS($B183,$M$2-1,Feriados!$A$1:$A$936)/252)),6)</f>
        <v>853.42108099999996</v>
      </c>
      <c r="O183" s="18">
        <f t="shared" si="38"/>
        <v>3.7000994709970314E-3</v>
      </c>
      <c r="P183" s="18">
        <f t="shared" si="39"/>
        <v>0.96220112413794046</v>
      </c>
      <c r="Q183" s="19">
        <f t="shared" si="45"/>
        <v>-3.7798875862059544</v>
      </c>
      <c r="R183" s="9">
        <v>5.15</v>
      </c>
      <c r="S183" s="20">
        <f t="shared" si="40"/>
        <v>1.0233752383439061</v>
      </c>
      <c r="T183" s="20">
        <f t="shared" si="41"/>
        <v>1.9929650834193957E-4</v>
      </c>
      <c r="U183" s="20">
        <f t="shared" si="42"/>
        <v>1.0233752383439061</v>
      </c>
      <c r="V183" s="21">
        <f t="shared" si="43"/>
        <v>2.3375238343906091</v>
      </c>
    </row>
    <row r="184" spans="1:22" x14ac:dyDescent="0.3">
      <c r="A184">
        <f t="shared" si="35"/>
        <v>182</v>
      </c>
      <c r="B184" s="7">
        <v>44461</v>
      </c>
      <c r="C184" s="33"/>
      <c r="D184" s="33"/>
      <c r="E184" s="33"/>
      <c r="F184" s="33"/>
      <c r="G184" s="33"/>
      <c r="H184" s="8">
        <v>8.3650000000000002</v>
      </c>
      <c r="I184" s="14">
        <f>TRUNC(1000/((1+H184/100)^(NETWORKDAYS($B184,$H$2-1,Feriados!$A$1:$A$936)/252)),6)</f>
        <v>940.028413</v>
      </c>
      <c r="J184" s="15">
        <f t="shared" si="36"/>
        <v>4.0812757314356851E-4</v>
      </c>
      <c r="K184" s="15">
        <f t="shared" si="37"/>
        <v>0.9929766434181776</v>
      </c>
      <c r="L184" s="16">
        <f t="shared" si="44"/>
        <v>-0.70233565818224042</v>
      </c>
      <c r="M184" s="8">
        <v>9.3460999999999999</v>
      </c>
      <c r="N184" s="17">
        <f>TRUNC(1000/((1+M184/100)^(NETWORKDAYS($B184,$M$2-1,Feriados!$A$1:$A$936)/252)),6)</f>
        <v>854.04017899999997</v>
      </c>
      <c r="O184" s="18">
        <f t="shared" si="38"/>
        <v>7.2543087320342536E-4</v>
      </c>
      <c r="P184" s="18">
        <f t="shared" si="39"/>
        <v>0.96289913453962117</v>
      </c>
      <c r="Q184" s="19">
        <f t="shared" si="45"/>
        <v>-3.7100865460378829</v>
      </c>
      <c r="R184" s="9">
        <v>6.15</v>
      </c>
      <c r="S184" s="20">
        <f t="shared" si="40"/>
        <v>1.0235791934556315</v>
      </c>
      <c r="T184" s="20">
        <f t="shared" si="41"/>
        <v>1.9929650834193957E-4</v>
      </c>
      <c r="U184" s="20">
        <f t="shared" si="42"/>
        <v>1.0235791934556315</v>
      </c>
      <c r="V184" s="21">
        <f t="shared" si="43"/>
        <v>2.3579193455631531</v>
      </c>
    </row>
    <row r="185" spans="1:22" x14ac:dyDescent="0.3">
      <c r="A185">
        <f t="shared" si="35"/>
        <v>183</v>
      </c>
      <c r="B185" s="7">
        <v>44462</v>
      </c>
      <c r="C185" s="33"/>
      <c r="D185" s="33"/>
      <c r="E185" s="33"/>
      <c r="F185" s="33"/>
      <c r="G185" s="33"/>
      <c r="H185" s="8">
        <v>8.3945000000000007</v>
      </c>
      <c r="I185" s="14">
        <f>TRUNC(1000/((1+H185/100)^(NETWORKDAYS($B185,$H$2-1,Feriados!$A$1:$A$936)/252)),6)</f>
        <v>940.13212799999997</v>
      </c>
      <c r="J185" s="15">
        <f t="shared" si="36"/>
        <v>1.1033177142905082E-4</v>
      </c>
      <c r="K185" s="15">
        <f t="shared" si="37"/>
        <v>0.99308620029023364</v>
      </c>
      <c r="L185" s="16">
        <f t="shared" si="44"/>
        <v>-0.69137997097663551</v>
      </c>
      <c r="M185" s="8">
        <v>9.4594000000000005</v>
      </c>
      <c r="N185" s="17">
        <f>TRUNC(1000/((1+M185/100)^(NETWORKDAYS($B185,$M$2-1,Feriados!$A$1:$A$936)/252)),6)</f>
        <v>852.78556500000002</v>
      </c>
      <c r="O185" s="18">
        <f t="shared" si="38"/>
        <v>-1.4690339293743637E-3</v>
      </c>
      <c r="P185" s="18">
        <f t="shared" si="39"/>
        <v>0.96148460304041727</v>
      </c>
      <c r="Q185" s="19">
        <f t="shared" si="45"/>
        <v>-3.8515396959582726</v>
      </c>
      <c r="R185" s="9">
        <v>6.15</v>
      </c>
      <c r="S185" s="20">
        <f t="shared" si="40"/>
        <v>1.0238216439080718</v>
      </c>
      <c r="T185" s="20">
        <f t="shared" si="41"/>
        <v>2.3686535833333799E-4</v>
      </c>
      <c r="U185" s="20">
        <f t="shared" si="42"/>
        <v>1.0238216439080718</v>
      </c>
      <c r="V185" s="21">
        <f t="shared" si="43"/>
        <v>2.3821643908071843</v>
      </c>
    </row>
    <row r="186" spans="1:22" x14ac:dyDescent="0.3">
      <c r="A186">
        <f t="shared" si="35"/>
        <v>184</v>
      </c>
      <c r="B186" s="7">
        <v>44463</v>
      </c>
      <c r="C186" s="33"/>
      <c r="D186" s="33"/>
      <c r="E186" s="33"/>
      <c r="F186" s="33"/>
      <c r="G186" s="33"/>
      <c r="H186" s="8">
        <v>8.4506999999999994</v>
      </c>
      <c r="I186" s="14">
        <f>TRUNC(1000/((1+H186/100)^(NETWORKDAYS($B186,$H$2-1,Feriados!$A$1:$A$936)/252)),6)</f>
        <v>940.06156599999997</v>
      </c>
      <c r="J186" s="15">
        <f t="shared" si="36"/>
        <v>-7.5055407530943974E-5</v>
      </c>
      <c r="K186" s="15">
        <f t="shared" si="37"/>
        <v>0.99301166380075756</v>
      </c>
      <c r="L186" s="16">
        <f t="shared" si="44"/>
        <v>-0.69883361992424398</v>
      </c>
      <c r="M186" s="8">
        <v>9.5160999999999998</v>
      </c>
      <c r="N186" s="17">
        <f>TRUNC(1000/((1+M186/100)^(NETWORKDAYS($B186,$M$2-1,Feriados!$A$1:$A$936)/252)),6)</f>
        <v>852.31520399999999</v>
      </c>
      <c r="O186" s="18">
        <f t="shared" si="38"/>
        <v>-5.515583510140587E-4</v>
      </c>
      <c r="P186" s="18">
        <f t="shared" si="39"/>
        <v>0.96095428817823891</v>
      </c>
      <c r="Q186" s="19">
        <f t="shared" si="45"/>
        <v>-3.9045711821761087</v>
      </c>
      <c r="R186" s="9">
        <v>6.15</v>
      </c>
      <c r="S186" s="20">
        <f t="shared" si="40"/>
        <v>1.0240641517886255</v>
      </c>
      <c r="T186" s="20">
        <f t="shared" si="41"/>
        <v>2.3686535833333799E-4</v>
      </c>
      <c r="U186" s="20">
        <f t="shared" si="42"/>
        <v>1.0240641517886255</v>
      </c>
      <c r="V186" s="21">
        <f t="shared" si="43"/>
        <v>2.4064151788625532</v>
      </c>
    </row>
    <row r="187" spans="1:22" x14ac:dyDescent="0.3">
      <c r="A187">
        <f t="shared" si="35"/>
        <v>185</v>
      </c>
      <c r="B187" s="7">
        <v>44466</v>
      </c>
      <c r="C187" s="33"/>
      <c r="D187" s="33"/>
      <c r="E187" s="33"/>
      <c r="F187" s="33"/>
      <c r="G187" s="33"/>
      <c r="H187" s="8">
        <v>8.5009999999999994</v>
      </c>
      <c r="I187" s="14">
        <f>TRUNC(1000/((1+H187/100)^(NETWORKDAYS($B187,$H$2-1,Feriados!$A$1:$A$936)/252)),6)</f>
        <v>940.03381000000002</v>
      </c>
      <c r="J187" s="15">
        <f t="shared" si="36"/>
        <v>-2.9525725764978361E-5</v>
      </c>
      <c r="K187" s="15">
        <f t="shared" si="37"/>
        <v>0.99298234441069078</v>
      </c>
      <c r="L187" s="16">
        <f t="shared" si="44"/>
        <v>-0.70176555893092241</v>
      </c>
      <c r="M187" s="8">
        <v>9.5904000000000007</v>
      </c>
      <c r="N187" s="17">
        <f>TRUNC(1000/((1+M187/100)^(NETWORKDAYS($B187,$M$2-1,Feriados!$A$1:$A$936)/252)),6)</f>
        <v>851.60906599999998</v>
      </c>
      <c r="O187" s="18">
        <f t="shared" si="38"/>
        <v>-8.2849396172457457E-4</v>
      </c>
      <c r="P187" s="18">
        <f t="shared" si="39"/>
        <v>0.96015814335298988</v>
      </c>
      <c r="Q187" s="19">
        <f t="shared" si="45"/>
        <v>-3.9841856647010121</v>
      </c>
      <c r="R187" s="9">
        <v>6.15</v>
      </c>
      <c r="S187" s="20">
        <f t="shared" si="40"/>
        <v>1.0243067171108953</v>
      </c>
      <c r="T187" s="20">
        <f t="shared" si="41"/>
        <v>2.3686535833333799E-4</v>
      </c>
      <c r="U187" s="20">
        <f t="shared" si="42"/>
        <v>1.0243067171108953</v>
      </c>
      <c r="V187" s="21">
        <f t="shared" si="43"/>
        <v>2.4306717110895271</v>
      </c>
    </row>
    <row r="188" spans="1:22" x14ac:dyDescent="0.3">
      <c r="A188">
        <f t="shared" si="35"/>
        <v>186</v>
      </c>
      <c r="B188" s="7">
        <v>44467</v>
      </c>
      <c r="C188" s="33"/>
      <c r="D188" s="33"/>
      <c r="E188" s="33"/>
      <c r="F188" s="33"/>
      <c r="G188" s="33"/>
      <c r="H188" s="8">
        <v>8.5778999999999996</v>
      </c>
      <c r="I188" s="14">
        <f>TRUNC(1000/((1+H188/100)^(NETWORKDAYS($B188,$H$2-1,Feriados!$A$1:$A$936)/252)),6)</f>
        <v>939.83603000000005</v>
      </c>
      <c r="J188" s="15">
        <f t="shared" si="36"/>
        <v>-2.103966877531338E-4</v>
      </c>
      <c r="K188" s="15">
        <f t="shared" si="37"/>
        <v>0.99277342421442938</v>
      </c>
      <c r="L188" s="16">
        <f t="shared" si="44"/>
        <v>-0.72265757855706214</v>
      </c>
      <c r="M188" s="8">
        <v>9.6999999999999993</v>
      </c>
      <c r="N188" s="17">
        <f>TRUNC(1000/((1+M188/100)^(NETWORKDAYS($B188,$M$2-1,Feriados!$A$1:$A$936)/252)),6)</f>
        <v>850.429666</v>
      </c>
      <c r="O188" s="18">
        <f t="shared" si="38"/>
        <v>-1.384907755315079E-3</v>
      </c>
      <c r="P188" s="18">
        <f t="shared" si="39"/>
        <v>0.95882841289393139</v>
      </c>
      <c r="Q188" s="19">
        <f t="shared" si="45"/>
        <v>-4.1171587106068603</v>
      </c>
      <c r="R188" s="9">
        <v>6.15</v>
      </c>
      <c r="S188" s="20">
        <f t="shared" si="40"/>
        <v>1.0245493398884871</v>
      </c>
      <c r="T188" s="20">
        <f t="shared" si="41"/>
        <v>2.3686535833333799E-4</v>
      </c>
      <c r="U188" s="20">
        <f t="shared" si="42"/>
        <v>1.0245493398884871</v>
      </c>
      <c r="V188" s="21">
        <f t="shared" si="43"/>
        <v>2.4549339888487065</v>
      </c>
    </row>
    <row r="189" spans="1:22" x14ac:dyDescent="0.3">
      <c r="A189">
        <f t="shared" si="35"/>
        <v>187</v>
      </c>
      <c r="B189" s="7">
        <v>44468</v>
      </c>
      <c r="C189" s="33"/>
      <c r="D189" s="33"/>
      <c r="E189" s="33"/>
      <c r="F189" s="33"/>
      <c r="G189" s="33"/>
      <c r="H189" s="8">
        <v>8.5418000000000003</v>
      </c>
      <c r="I189" s="14">
        <f>TRUNC(1000/((1+H189/100)^(NETWORKDAYS($B189,$H$2-1,Feriados!$A$1:$A$936)/252)),6)</f>
        <v>940.37751300000002</v>
      </c>
      <c r="J189" s="15">
        <f t="shared" si="36"/>
        <v>5.7614624542545734E-4</v>
      </c>
      <c r="K189" s="15">
        <f t="shared" si="37"/>
        <v>0.99334540689534867</v>
      </c>
      <c r="L189" s="16">
        <f t="shared" si="44"/>
        <v>-0.66545931046513296</v>
      </c>
      <c r="M189" s="8">
        <v>9.6357999999999997</v>
      </c>
      <c r="N189" s="17">
        <f>TRUNC(1000/((1+M189/100)^(NETWORKDAYS($B189,$M$2-1,Feriados!$A$1:$A$936)/252)),6)</f>
        <v>851.61216899999999</v>
      </c>
      <c r="O189" s="18">
        <f t="shared" si="38"/>
        <v>1.3904771285342399E-3</v>
      </c>
      <c r="P189" s="18">
        <f t="shared" si="39"/>
        <v>0.96016164187224917</v>
      </c>
      <c r="Q189" s="19">
        <f t="shared" si="45"/>
        <v>-3.9838358127750828</v>
      </c>
      <c r="R189" s="9">
        <v>6.15</v>
      </c>
      <c r="S189" s="20">
        <f t="shared" si="40"/>
        <v>1.02479202013501</v>
      </c>
      <c r="T189" s="20">
        <f t="shared" si="41"/>
        <v>2.3686535833333799E-4</v>
      </c>
      <c r="U189" s="20">
        <f t="shared" si="42"/>
        <v>1.02479202013501</v>
      </c>
      <c r="V189" s="21">
        <f t="shared" si="43"/>
        <v>2.4792020135010029</v>
      </c>
    </row>
    <row r="190" spans="1:22" x14ac:dyDescent="0.3">
      <c r="A190">
        <f t="shared" si="35"/>
        <v>188</v>
      </c>
      <c r="B190" s="7">
        <v>44469</v>
      </c>
      <c r="C190" s="33"/>
      <c r="D190" s="33"/>
      <c r="E190" s="33"/>
      <c r="F190" s="33"/>
      <c r="G190" s="33"/>
      <c r="H190" s="8">
        <v>8.5846</v>
      </c>
      <c r="I190" s="14">
        <f>TRUNC(1000/((1+H190/100)^(NETWORKDAYS($B190,$H$2-1,Feriados!$A$1:$A$936)/252)),6)</f>
        <v>940.40679899999998</v>
      </c>
      <c r="J190" s="15">
        <f t="shared" si="36"/>
        <v>3.1142811897533207E-5</v>
      </c>
      <c r="K190" s="15">
        <f t="shared" si="37"/>
        <v>0.9933763424645049</v>
      </c>
      <c r="L190" s="16">
        <f t="shared" si="44"/>
        <v>-0.66236575354950977</v>
      </c>
      <c r="M190" s="8">
        <v>9.7205999999999992</v>
      </c>
      <c r="N190" s="17">
        <f>TRUNC(1000/((1+M190/100)^(NETWORKDAYS($B190,$M$2-1,Feriados!$A$1:$A$936)/252)),6)</f>
        <v>850.77641700000004</v>
      </c>
      <c r="O190" s="18">
        <f t="shared" si="38"/>
        <v>-9.8137630064787373E-4</v>
      </c>
      <c r="P190" s="18">
        <f t="shared" si="39"/>
        <v>0.95921936199212454</v>
      </c>
      <c r="Q190" s="19">
        <f t="shared" si="45"/>
        <v>-4.0780638007875458</v>
      </c>
      <c r="R190" s="9">
        <v>6.15</v>
      </c>
      <c r="S190" s="20">
        <f t="shared" si="40"/>
        <v>1.0250347578640764</v>
      </c>
      <c r="T190" s="20">
        <f t="shared" si="41"/>
        <v>2.3686535833333799E-4</v>
      </c>
      <c r="U190" s="20">
        <f t="shared" si="42"/>
        <v>1.0250347578640764</v>
      </c>
      <c r="V190" s="21">
        <f t="shared" si="43"/>
        <v>2.5034757864076385</v>
      </c>
    </row>
    <row r="191" spans="1:22" x14ac:dyDescent="0.3">
      <c r="A191">
        <f t="shared" si="35"/>
        <v>189</v>
      </c>
      <c r="B191" s="7">
        <v>44470</v>
      </c>
      <c r="C191" s="33"/>
      <c r="D191" s="33"/>
      <c r="E191" s="33"/>
      <c r="F191" s="33"/>
      <c r="G191" s="33"/>
      <c r="H191" s="8">
        <v>8.4978999999999996</v>
      </c>
      <c r="I191" s="14">
        <f>TRUNC(1000/((1+H191/100)^(NETWORKDAYS($B191,$H$2-1,Feriados!$A$1:$A$936)/252)),6)</f>
        <v>941.27196100000003</v>
      </c>
      <c r="J191" s="15">
        <f t="shared" si="36"/>
        <v>9.1998696832051863E-4</v>
      </c>
      <c r="K191" s="15">
        <f t="shared" si="37"/>
        <v>0.99429023575421016</v>
      </c>
      <c r="L191" s="16">
        <f t="shared" si="44"/>
        <v>-0.5709764245789839</v>
      </c>
      <c r="M191" s="8">
        <v>9.6222999999999992</v>
      </c>
      <c r="N191" s="17">
        <f>TRUNC(1000/((1+M191/100)^(NETWORKDAYS($B191,$M$2-1,Feriados!$A$1:$A$936)/252)),6)</f>
        <v>852.41659200000004</v>
      </c>
      <c r="O191" s="18">
        <f t="shared" si="38"/>
        <v>1.9278566815281728E-3</v>
      </c>
      <c r="P191" s="18">
        <f t="shared" si="39"/>
        <v>0.96106859944819223</v>
      </c>
      <c r="Q191" s="19">
        <f t="shared" si="45"/>
        <v>-3.8931400551807771</v>
      </c>
      <c r="R191" s="9">
        <v>6.15</v>
      </c>
      <c r="S191" s="20">
        <f t="shared" si="40"/>
        <v>1.0252775530893019</v>
      </c>
      <c r="T191" s="20">
        <f t="shared" si="41"/>
        <v>2.3686535833333799E-4</v>
      </c>
      <c r="U191" s="20">
        <f t="shared" si="42"/>
        <v>1.0252775530893019</v>
      </c>
      <c r="V191" s="21">
        <f t="shared" si="43"/>
        <v>2.5277553089301907</v>
      </c>
    </row>
    <row r="192" spans="1:22" x14ac:dyDescent="0.3">
      <c r="A192">
        <f t="shared" si="35"/>
        <v>190</v>
      </c>
      <c r="B192" s="7">
        <v>44473</v>
      </c>
      <c r="C192" s="33"/>
      <c r="D192" s="33"/>
      <c r="E192" s="33"/>
      <c r="F192" s="33"/>
      <c r="G192" s="33"/>
      <c r="H192" s="8">
        <v>8.5595999999999997</v>
      </c>
      <c r="I192" s="14">
        <f>TRUNC(1000/((1+H192/100)^(NETWORKDAYS($B192,$H$2-1,Feriados!$A$1:$A$936)/252)),6)</f>
        <v>941.18163800000002</v>
      </c>
      <c r="J192" s="15">
        <f t="shared" si="36"/>
        <v>-9.5958451693411995E-5</v>
      </c>
      <c r="K192" s="15">
        <f t="shared" si="37"/>
        <v>0.99419482520265334</v>
      </c>
      <c r="L192" s="16">
        <f t="shared" si="44"/>
        <v>-0.58051747973466572</v>
      </c>
      <c r="M192" s="8">
        <v>9.69</v>
      </c>
      <c r="N192" s="17">
        <f>TRUNC(1000/((1+M192/100)^(NETWORKDAYS($B192,$M$2-1,Feriados!$A$1:$A$936)/252)),6)</f>
        <v>851.81494999999995</v>
      </c>
      <c r="O192" s="18">
        <f t="shared" si="38"/>
        <v>-7.0580747212867223E-4</v>
      </c>
      <c r="P192" s="18">
        <f t="shared" si="39"/>
        <v>0.96039027004947342</v>
      </c>
      <c r="Q192" s="19">
        <f t="shared" si="45"/>
        <v>-3.9609729950526584</v>
      </c>
      <c r="R192" s="9">
        <v>6.15</v>
      </c>
      <c r="S192" s="20">
        <f t="shared" si="40"/>
        <v>1.0255204058243055</v>
      </c>
      <c r="T192" s="20">
        <f t="shared" si="41"/>
        <v>2.3686535833333799E-4</v>
      </c>
      <c r="U192" s="20">
        <f t="shared" si="42"/>
        <v>1.0255204058243055</v>
      </c>
      <c r="V192" s="21">
        <f t="shared" si="43"/>
        <v>2.5520405824305481</v>
      </c>
    </row>
    <row r="193" spans="1:22" x14ac:dyDescent="0.3">
      <c r="A193">
        <f t="shared" si="35"/>
        <v>191</v>
      </c>
      <c r="B193" s="7">
        <v>44474</v>
      </c>
      <c r="C193" s="33"/>
      <c r="D193" s="33"/>
      <c r="E193" s="33"/>
      <c r="F193" s="33"/>
      <c r="G193" s="33"/>
      <c r="H193" s="8">
        <v>8.6095000000000006</v>
      </c>
      <c r="I193" s="14">
        <f>TRUNC(1000/((1+H193/100)^(NETWORKDAYS($B193,$H$2-1,Feriados!$A$1:$A$936)/252)),6)</f>
        <v>941.17085399999996</v>
      </c>
      <c r="J193" s="15">
        <f t="shared" si="36"/>
        <v>-1.145793709167453E-5</v>
      </c>
      <c r="K193" s="15">
        <f t="shared" si="37"/>
        <v>0.99418343378088925</v>
      </c>
      <c r="L193" s="16">
        <f t="shared" si="44"/>
        <v>-0.58165662191107526</v>
      </c>
      <c r="M193" s="8">
        <v>9.7304999999999993</v>
      </c>
      <c r="N193" s="17">
        <f>TRUNC(1000/((1+M193/100)^(NETWORKDAYS($B193,$M$2-1,Feriados!$A$1:$A$936)/252)),6)</f>
        <v>851.58356100000003</v>
      </c>
      <c r="O193" s="18">
        <f t="shared" si="38"/>
        <v>-2.7164233264509452E-4</v>
      </c>
      <c r="P193" s="18">
        <f t="shared" si="39"/>
        <v>0.96012938739626752</v>
      </c>
      <c r="Q193" s="19">
        <f t="shared" si="45"/>
        <v>-3.987061260373248</v>
      </c>
      <c r="R193" s="9">
        <v>6.15</v>
      </c>
      <c r="S193" s="20">
        <f t="shared" si="40"/>
        <v>1.0257633160827091</v>
      </c>
      <c r="T193" s="20">
        <f t="shared" si="41"/>
        <v>2.3686535833333799E-4</v>
      </c>
      <c r="U193" s="20">
        <f t="shared" si="42"/>
        <v>1.0257633160827091</v>
      </c>
      <c r="V193" s="21">
        <f t="shared" si="43"/>
        <v>2.5763316082709098</v>
      </c>
    </row>
    <row r="194" spans="1:22" x14ac:dyDescent="0.3">
      <c r="A194">
        <f t="shared" si="35"/>
        <v>192</v>
      </c>
      <c r="B194" s="7">
        <v>44475</v>
      </c>
      <c r="C194" s="33"/>
      <c r="D194" s="33"/>
      <c r="E194" s="33"/>
      <c r="F194" s="33"/>
      <c r="G194" s="33"/>
      <c r="H194" s="8">
        <v>8.4892000000000003</v>
      </c>
      <c r="I194" s="14">
        <f>TRUNC(1000/((1+H194/100)^(NETWORKDAYS($B194,$H$2-1,Feriados!$A$1:$A$936)/252)),6)</f>
        <v>942.24150999999995</v>
      </c>
      <c r="J194" s="15">
        <f t="shared" si="36"/>
        <v>1.1375787886436228E-3</v>
      </c>
      <c r="K194" s="15">
        <f t="shared" si="37"/>
        <v>0.99531439576717928</v>
      </c>
      <c r="L194" s="16">
        <f t="shared" si="44"/>
        <v>-0.4685604232820717</v>
      </c>
      <c r="M194" s="8">
        <v>9.5393000000000008</v>
      </c>
      <c r="N194" s="17">
        <f>TRUNC(1000/((1+M194/100)^(NETWORKDAYS($B194,$M$2-1,Feriados!$A$1:$A$936)/252)),6)</f>
        <v>854.46584900000005</v>
      </c>
      <c r="O194" s="18">
        <f t="shared" si="38"/>
        <v>3.3846214652328843E-3</v>
      </c>
      <c r="P194" s="18">
        <f t="shared" si="39"/>
        <v>0.9633790619302498</v>
      </c>
      <c r="Q194" s="19">
        <f t="shared" si="45"/>
        <v>-3.6620938069750197</v>
      </c>
      <c r="R194" s="9">
        <v>6.15</v>
      </c>
      <c r="S194" s="20">
        <f t="shared" si="40"/>
        <v>1.0260062838781383</v>
      </c>
      <c r="T194" s="20">
        <f t="shared" si="41"/>
        <v>2.3686535833333799E-4</v>
      </c>
      <c r="U194" s="20">
        <f t="shared" si="42"/>
        <v>1.0260062838781383</v>
      </c>
      <c r="V194" s="21">
        <f t="shared" si="43"/>
        <v>2.6006283878138303</v>
      </c>
    </row>
    <row r="195" spans="1:22" x14ac:dyDescent="0.3">
      <c r="A195">
        <f t="shared" si="35"/>
        <v>193</v>
      </c>
      <c r="B195" s="7">
        <v>44476</v>
      </c>
      <c r="C195" s="33"/>
      <c r="D195" s="33"/>
      <c r="E195" s="33"/>
      <c r="F195" s="33"/>
      <c r="G195" s="33"/>
      <c r="H195" s="8">
        <v>8.6303000000000001</v>
      </c>
      <c r="I195" s="14">
        <f>TRUNC(1000/((1+H195/100)^(NETWORKDAYS($B195,$H$2-1,Feriados!$A$1:$A$936)/252)),6)</f>
        <v>941.65700500000003</v>
      </c>
      <c r="J195" s="15">
        <f t="shared" si="36"/>
        <v>-6.2033458916488371E-4</v>
      </c>
      <c r="K195" s="15">
        <f t="shared" si="37"/>
        <v>0.99469696782039119</v>
      </c>
      <c r="L195" s="16">
        <f t="shared" si="44"/>
        <v>-0.53030321796088131</v>
      </c>
      <c r="M195" s="8">
        <v>9.6999999999999993</v>
      </c>
      <c r="N195" s="17">
        <f>TRUNC(1000/((1+M195/100)^(NETWORKDAYS($B195,$M$2-1,Feriados!$A$1:$A$936)/252)),6)</f>
        <v>852.61948299999995</v>
      </c>
      <c r="O195" s="18">
        <f t="shared" si="38"/>
        <v>-2.160842358019277E-3</v>
      </c>
      <c r="P195" s="18">
        <f t="shared" si="39"/>
        <v>0.96129735164640207</v>
      </c>
      <c r="Q195" s="19">
        <f t="shared" si="45"/>
        <v>-3.8702648353597935</v>
      </c>
      <c r="R195" s="9">
        <v>6.15</v>
      </c>
      <c r="S195" s="20">
        <f t="shared" si="40"/>
        <v>1.0262493092242213</v>
      </c>
      <c r="T195" s="20">
        <f t="shared" si="41"/>
        <v>2.3686535833333799E-4</v>
      </c>
      <c r="U195" s="20">
        <f t="shared" si="42"/>
        <v>1.0262493092242213</v>
      </c>
      <c r="V195" s="21">
        <f t="shared" si="43"/>
        <v>2.6249309224221307</v>
      </c>
    </row>
    <row r="196" spans="1:22" x14ac:dyDescent="0.3">
      <c r="A196">
        <f t="shared" si="35"/>
        <v>194</v>
      </c>
      <c r="B196" s="7">
        <v>44477</v>
      </c>
      <c r="C196" s="33"/>
      <c r="D196" s="33"/>
      <c r="E196" s="33"/>
      <c r="F196" s="33"/>
      <c r="G196" s="33"/>
      <c r="H196" s="8">
        <v>8.4937000000000005</v>
      </c>
      <c r="I196" s="14">
        <f>TRUNC(1000/((1+H196/100)^(NETWORKDAYS($B196,$H$2-1,Feriados!$A$1:$A$936)/252)),6)</f>
        <v>942.82278299999996</v>
      </c>
      <c r="J196" s="15">
        <f t="shared" si="36"/>
        <v>1.2380070384543362E-3</v>
      </c>
      <c r="K196" s="15">
        <f t="shared" si="37"/>
        <v>0.99592840966768204</v>
      </c>
      <c r="L196" s="16">
        <f t="shared" si="44"/>
        <v>-0.40715903323179647</v>
      </c>
      <c r="M196" s="8">
        <v>9.4984000000000002</v>
      </c>
      <c r="N196" s="17">
        <f>TRUNC(1000/((1+M196/100)^(NETWORKDAYS($B196,$M$2-1,Feriados!$A$1:$A$936)/252)),6)</f>
        <v>855.63282400000003</v>
      </c>
      <c r="O196" s="18">
        <f t="shared" si="38"/>
        <v>3.5342155088895488E-3</v>
      </c>
      <c r="P196" s="18">
        <f t="shared" si="39"/>
        <v>0.96469478365524519</v>
      </c>
      <c r="Q196" s="19">
        <f t="shared" si="45"/>
        <v>-3.5305216344754808</v>
      </c>
      <c r="R196" s="9">
        <v>6.15</v>
      </c>
      <c r="S196" s="20">
        <f t="shared" si="40"/>
        <v>1.0264923921345901</v>
      </c>
      <c r="T196" s="20">
        <f t="shared" si="41"/>
        <v>2.3686535833333799E-4</v>
      </c>
      <c r="U196" s="20">
        <f t="shared" si="42"/>
        <v>1.0264923921345901</v>
      </c>
      <c r="V196" s="21">
        <f t="shared" si="43"/>
        <v>2.6492392134590093</v>
      </c>
    </row>
    <row r="197" spans="1:22" x14ac:dyDescent="0.3">
      <c r="A197">
        <f t="shared" ref="A197:A253" si="46">+A196+1</f>
        <v>195</v>
      </c>
      <c r="B197" s="7">
        <v>44480</v>
      </c>
      <c r="C197" s="33"/>
      <c r="D197" s="33"/>
      <c r="E197" s="33"/>
      <c r="F197" s="33"/>
      <c r="G197" s="33"/>
      <c r="H197" s="8">
        <v>8.5382999999999996</v>
      </c>
      <c r="I197" s="14">
        <f>TRUNC(1000/((1+H197/100)^(NETWORKDAYS($B197,$H$2-1,Feriados!$A$1:$A$936)/252)),6)</f>
        <v>942.84946300000001</v>
      </c>
      <c r="J197" s="15">
        <f t="shared" ref="J197:J253" si="47">+I197/I196-1</f>
        <v>2.8298000940507606E-5</v>
      </c>
      <c r="K197" s="15">
        <f t="shared" ref="K197:K253" si="48">+(1+J197)*K196</f>
        <v>0.99595659245075552</v>
      </c>
      <c r="L197" s="16">
        <f t="shared" si="44"/>
        <v>-0.40434075492444821</v>
      </c>
      <c r="M197" s="8">
        <v>9.5513999999999992</v>
      </c>
      <c r="N197" s="17">
        <f>TRUNC(1000/((1+M197/100)^(NETWORKDAYS($B197,$M$2-1,Feriados!$A$1:$A$936)/252)),6)</f>
        <v>855.23121700000002</v>
      </c>
      <c r="O197" s="18">
        <f t="shared" ref="O197:O253" si="49">+N197/N196-1</f>
        <v>-4.6936838879385601E-4</v>
      </c>
      <c r="P197" s="18">
        <f t="shared" ref="P197:P253" si="50">+(1+O197)*P196</f>
        <v>0.96424198641896308</v>
      </c>
      <c r="Q197" s="19">
        <f t="shared" si="45"/>
        <v>-3.5758013581036918</v>
      </c>
      <c r="R197" s="9">
        <v>6.15</v>
      </c>
      <c r="S197" s="20">
        <f t="shared" ref="S197:S253" si="51">+((R196/100+1)^(1/252))*S196</f>
        <v>1.0267355326228795</v>
      </c>
      <c r="T197" s="20">
        <f t="shared" ref="T197:T253" si="52">+S197/S196-1</f>
        <v>2.3686535833333799E-4</v>
      </c>
      <c r="U197" s="20">
        <f t="shared" ref="U197:U253" si="53">+(1+T197)*U196</f>
        <v>1.0267355326228795</v>
      </c>
      <c r="V197" s="21">
        <f t="shared" ref="V197:V253" si="54">+(U197-1)*100</f>
        <v>2.6735532622879532</v>
      </c>
    </row>
    <row r="198" spans="1:22" x14ac:dyDescent="0.3">
      <c r="A198">
        <f t="shared" si="46"/>
        <v>196</v>
      </c>
      <c r="B198" s="7">
        <v>44482</v>
      </c>
      <c r="C198" s="33"/>
      <c r="D198" s="33"/>
      <c r="E198" s="33"/>
      <c r="F198" s="33"/>
      <c r="G198" s="33"/>
      <c r="H198" s="8">
        <v>8.5748999999999995</v>
      </c>
      <c r="I198" s="14">
        <f>TRUNC(1000/((1+H198/100)^(NETWORKDAYS($B198,$H$2-1,Feriados!$A$1:$A$936)/252)),6)</f>
        <v>942.92895599999997</v>
      </c>
      <c r="J198" s="15">
        <f t="shared" si="47"/>
        <v>8.431144431786386E-5</v>
      </c>
      <c r="K198" s="15">
        <f t="shared" si="48"/>
        <v>0.99604056298954291</v>
      </c>
      <c r="L198" s="16">
        <f t="shared" si="44"/>
        <v>-0.39594370104570897</v>
      </c>
      <c r="M198" s="8">
        <v>9.5302000000000007</v>
      </c>
      <c r="N198" s="17">
        <f>TRUNC(1000/((1+M198/100)^(NETWORKDAYS($B198,$M$2-1,Feriados!$A$1:$A$936)/252)),6)</f>
        <v>855.82410300000004</v>
      </c>
      <c r="O198" s="18">
        <f t="shared" si="49"/>
        <v>6.9324644401991264E-4</v>
      </c>
      <c r="P198" s="18">
        <f t="shared" si="50"/>
        <v>0.96491044374722268</v>
      </c>
      <c r="Q198" s="19">
        <f t="shared" si="45"/>
        <v>-3.5089556252777321</v>
      </c>
      <c r="R198" s="9">
        <v>6.15</v>
      </c>
      <c r="S198" s="20">
        <f t="shared" si="51"/>
        <v>1.0269787307027278</v>
      </c>
      <c r="T198" s="20">
        <f t="shared" si="52"/>
        <v>2.3686535833333799E-4</v>
      </c>
      <c r="U198" s="20">
        <f t="shared" si="53"/>
        <v>1.0269787307027278</v>
      </c>
      <c r="V198" s="21">
        <f t="shared" si="54"/>
        <v>2.6978730702727827</v>
      </c>
    </row>
    <row r="199" spans="1:22" x14ac:dyDescent="0.3">
      <c r="A199">
        <f t="shared" si="46"/>
        <v>197</v>
      </c>
      <c r="B199" s="7">
        <v>44483</v>
      </c>
      <c r="C199" s="33"/>
      <c r="D199" s="33"/>
      <c r="E199" s="33"/>
      <c r="F199" s="33"/>
      <c r="G199" s="33"/>
      <c r="H199" s="8">
        <v>8.6464999999999996</v>
      </c>
      <c r="I199" s="14">
        <f>TRUNC(1000/((1+H199/100)^(NETWORKDAYS($B199,$H$2-1,Feriados!$A$1:$A$936)/252)),6)</f>
        <v>942.79525999999998</v>
      </c>
      <c r="J199" s="15">
        <f t="shared" si="47"/>
        <v>-1.4178798853214936E-4</v>
      </c>
      <c r="K199" s="15">
        <f t="shared" si="48"/>
        <v>0.99589933640162021</v>
      </c>
      <c r="L199" s="16">
        <f t="shared" si="44"/>
        <v>-0.41006635983797945</v>
      </c>
      <c r="M199" s="8">
        <v>9.6300000000000008</v>
      </c>
      <c r="N199" s="17">
        <f>TRUNC(1000/((1+M199/100)^(NETWORKDAYS($B199,$M$2-1,Feriados!$A$1:$A$936)/252)),6)</f>
        <v>854.80386199999998</v>
      </c>
      <c r="O199" s="18">
        <f t="shared" si="49"/>
        <v>-1.1921152914760036E-3</v>
      </c>
      <c r="P199" s="18">
        <f t="shared" si="50"/>
        <v>0.96376015925232672</v>
      </c>
      <c r="Q199" s="19">
        <f t="shared" si="45"/>
        <v>-3.623984074767328</v>
      </c>
      <c r="R199" s="9">
        <v>6.15</v>
      </c>
      <c r="S199" s="20">
        <f t="shared" si="51"/>
        <v>1.0272219863877765</v>
      </c>
      <c r="T199" s="20">
        <f t="shared" si="52"/>
        <v>2.3686535833333799E-4</v>
      </c>
      <c r="U199" s="20">
        <f t="shared" si="53"/>
        <v>1.0272219863877765</v>
      </c>
      <c r="V199" s="21">
        <f t="shared" si="54"/>
        <v>2.7221986387776509</v>
      </c>
    </row>
    <row r="200" spans="1:22" x14ac:dyDescent="0.3">
      <c r="A200">
        <f t="shared" si="46"/>
        <v>198</v>
      </c>
      <c r="B200" s="7">
        <v>44484</v>
      </c>
      <c r="C200" s="33"/>
      <c r="D200" s="33"/>
      <c r="E200" s="33"/>
      <c r="F200" s="33"/>
      <c r="G200" s="33"/>
      <c r="H200" s="8">
        <v>8.7215000000000007</v>
      </c>
      <c r="I200" s="14">
        <f>TRUNC(1000/((1+H200/100)^(NETWORKDAYS($B200,$H$2-1,Feriados!$A$1:$A$936)/252)),6)</f>
        <v>942.645982</v>
      </c>
      <c r="J200" s="15">
        <f t="shared" si="47"/>
        <v>-1.5833554360467073E-4</v>
      </c>
      <c r="K200" s="15">
        <f t="shared" si="48"/>
        <v>0.99574165013881555</v>
      </c>
      <c r="L200" s="16">
        <f t="shared" si="44"/>
        <v>-0.42583498611844517</v>
      </c>
      <c r="M200" s="8">
        <v>9.7490000000000006</v>
      </c>
      <c r="N200" s="17">
        <f>TRUNC(1000/((1+M200/100)^(NETWORKDAYS($B200,$M$2-1,Feriados!$A$1:$A$936)/252)),6)</f>
        <v>853.53795100000002</v>
      </c>
      <c r="O200" s="18">
        <f t="shared" si="49"/>
        <v>-1.4809373895878775E-3</v>
      </c>
      <c r="P200" s="18">
        <f t="shared" si="50"/>
        <v>0.96233289079789475</v>
      </c>
      <c r="Q200" s="19">
        <f t="shared" si="45"/>
        <v>-3.7667109202105253</v>
      </c>
      <c r="R200" s="9">
        <v>6.15</v>
      </c>
      <c r="S200" s="20">
        <f t="shared" si="51"/>
        <v>1.0274652996916702</v>
      </c>
      <c r="T200" s="20">
        <f t="shared" si="52"/>
        <v>2.3686535833333799E-4</v>
      </c>
      <c r="U200" s="20">
        <f t="shared" si="53"/>
        <v>1.0274652996916702</v>
      </c>
      <c r="V200" s="21">
        <f t="shared" si="54"/>
        <v>2.746529969167022</v>
      </c>
    </row>
    <row r="201" spans="1:22" x14ac:dyDescent="0.3">
      <c r="A201">
        <f t="shared" si="46"/>
        <v>199</v>
      </c>
      <c r="B201" s="7">
        <v>44487</v>
      </c>
      <c r="C201" s="33"/>
      <c r="D201" s="33"/>
      <c r="E201" s="33"/>
      <c r="F201" s="33"/>
      <c r="G201" s="33"/>
      <c r="H201" s="8">
        <v>8.7779000000000007</v>
      </c>
      <c r="I201" s="14">
        <f>TRUNC(1000/((1+H201/100)^(NETWORKDAYS($B201,$H$2-1,Feriados!$A$1:$A$936)/252)),6)</f>
        <v>942.61539600000003</v>
      </c>
      <c r="J201" s="15">
        <f t="shared" si="47"/>
        <v>-3.2446963742494006E-5</v>
      </c>
      <c r="K201" s="15">
        <f t="shared" si="48"/>
        <v>0.99570934134559663</v>
      </c>
      <c r="L201" s="16">
        <f t="shared" si="44"/>
        <v>-0.42906586544033676</v>
      </c>
      <c r="M201" s="8">
        <v>9.8413000000000004</v>
      </c>
      <c r="N201" s="17">
        <f>TRUNC(1000/((1+M201/100)^(NETWORKDAYS($B201,$M$2-1,Feriados!$A$1:$A$936)/252)),6)</f>
        <v>852.63484600000004</v>
      </c>
      <c r="O201" s="18">
        <f t="shared" si="49"/>
        <v>-1.058072460564774E-3</v>
      </c>
      <c r="P201" s="18">
        <f t="shared" si="50"/>
        <v>0.96131467286824579</v>
      </c>
      <c r="Q201" s="19">
        <f t="shared" si="45"/>
        <v>-3.868532713175421</v>
      </c>
      <c r="R201" s="9">
        <v>6.15</v>
      </c>
      <c r="S201" s="20">
        <f t="shared" si="51"/>
        <v>1.0277086706280567</v>
      </c>
      <c r="T201" s="20">
        <f t="shared" si="52"/>
        <v>2.3686535833333799E-4</v>
      </c>
      <c r="U201" s="20">
        <f t="shared" si="53"/>
        <v>1.0277086706280567</v>
      </c>
      <c r="V201" s="21">
        <f t="shared" si="54"/>
        <v>2.7708670628056709</v>
      </c>
    </row>
    <row r="202" spans="1:22" x14ac:dyDescent="0.3">
      <c r="A202">
        <f t="shared" si="46"/>
        <v>200</v>
      </c>
      <c r="B202" s="7">
        <v>44488</v>
      </c>
      <c r="C202" s="33"/>
      <c r="D202" s="33"/>
      <c r="E202" s="33"/>
      <c r="F202" s="33"/>
      <c r="G202" s="33"/>
      <c r="H202" s="8">
        <v>9.2133000000000003</v>
      </c>
      <c r="I202" s="14">
        <f>TRUNC(1000/((1+H202/100)^(NETWORKDAYS($B202,$H$2-1,Feriados!$A$1:$A$936)/252)),6)</f>
        <v>940.303134</v>
      </c>
      <c r="J202" s="15">
        <f t="shared" si="47"/>
        <v>-2.4530280428393114E-3</v>
      </c>
      <c r="K202" s="15">
        <f t="shared" si="48"/>
        <v>0.99326683840875885</v>
      </c>
      <c r="L202" s="16">
        <f t="shared" ref="L202:L253" si="55">+(K202-1)*100</f>
        <v>-0.67331615912411547</v>
      </c>
      <c r="M202" s="8">
        <v>10.379</v>
      </c>
      <c r="N202" s="17">
        <f>TRUNC(1000/((1+M202/100)^(NETWORKDAYS($B202,$M$2-1,Feriados!$A$1:$A$936)/252)),6)</f>
        <v>845.92387799999995</v>
      </c>
      <c r="O202" s="18">
        <f t="shared" si="49"/>
        <v>-7.8708582360708101E-3</v>
      </c>
      <c r="P202" s="18">
        <f t="shared" si="50"/>
        <v>0.95374830135784505</v>
      </c>
      <c r="Q202" s="19">
        <f t="shared" ref="Q202:Q253" si="56">+(P202-1)*100</f>
        <v>-4.6251698642154953</v>
      </c>
      <c r="R202" s="9">
        <v>6.15</v>
      </c>
      <c r="S202" s="20">
        <f t="shared" si="51"/>
        <v>1.0279520992105873</v>
      </c>
      <c r="T202" s="20">
        <f t="shared" si="52"/>
        <v>2.3686535833333799E-4</v>
      </c>
      <c r="U202" s="20">
        <f t="shared" si="53"/>
        <v>1.0279520992105873</v>
      </c>
      <c r="V202" s="21">
        <f t="shared" si="54"/>
        <v>2.7952099210587278</v>
      </c>
    </row>
    <row r="203" spans="1:22" x14ac:dyDescent="0.3">
      <c r="A203">
        <f t="shared" si="46"/>
        <v>201</v>
      </c>
      <c r="B203" s="7">
        <v>44489</v>
      </c>
      <c r="C203" s="33"/>
      <c r="D203" s="33"/>
      <c r="E203" s="33"/>
      <c r="F203" s="33"/>
      <c r="G203" s="33"/>
      <c r="H203" s="8">
        <v>9.2079000000000004</v>
      </c>
      <c r="I203" s="14">
        <f>TRUNC(1000/((1+H203/100)^(NETWORKDAYS($B203,$H$2-1,Feriados!$A$1:$A$936)/252)),6)</f>
        <v>940.66434600000002</v>
      </c>
      <c r="J203" s="15">
        <f t="shared" si="47"/>
        <v>3.8414420513888103E-4</v>
      </c>
      <c r="K203" s="15">
        <f t="shared" si="48"/>
        <v>0.99364839610889022</v>
      </c>
      <c r="L203" s="16">
        <f t="shared" si="55"/>
        <v>-0.63516038911097805</v>
      </c>
      <c r="M203" s="8">
        <v>10.414400000000001</v>
      </c>
      <c r="N203" s="17">
        <f>TRUNC(1000/((1+M203/100)^(NETWORKDAYS($B203,$M$2-1,Feriados!$A$1:$A$936)/252)),6)</f>
        <v>845.79682400000002</v>
      </c>
      <c r="O203" s="18">
        <f t="shared" si="49"/>
        <v>-1.5019554750050901E-4</v>
      </c>
      <c r="P203" s="18">
        <f t="shared" si="50"/>
        <v>0.95360505260954498</v>
      </c>
      <c r="Q203" s="19">
        <f t="shared" si="56"/>
        <v>-4.6394947390455021</v>
      </c>
      <c r="R203" s="9">
        <v>6.15</v>
      </c>
      <c r="S203" s="20">
        <f t="shared" si="51"/>
        <v>1.0281955854529163</v>
      </c>
      <c r="T203" s="20">
        <f t="shared" si="52"/>
        <v>2.3686535833333799E-4</v>
      </c>
      <c r="U203" s="20">
        <f t="shared" si="53"/>
        <v>1.0281955854529163</v>
      </c>
      <c r="V203" s="21">
        <f t="shared" si="54"/>
        <v>2.8195585452916339</v>
      </c>
    </row>
    <row r="204" spans="1:22" x14ac:dyDescent="0.3">
      <c r="A204">
        <f t="shared" si="46"/>
        <v>202</v>
      </c>
      <c r="B204" s="7">
        <v>44490</v>
      </c>
      <c r="C204" s="33"/>
      <c r="D204" s="33"/>
      <c r="E204" s="33"/>
      <c r="F204" s="33"/>
      <c r="G204" s="33"/>
      <c r="H204" s="8">
        <v>9.7322000000000006</v>
      </c>
      <c r="I204" s="14">
        <f>TRUNC(1000/((1+H204/100)^(NETWORKDAYS($B204,$H$2-1,Feriados!$A$1:$A$936)/252)),6)</f>
        <v>937.88647600000002</v>
      </c>
      <c r="J204" s="15">
        <f t="shared" si="47"/>
        <v>-2.9530937489151698E-3</v>
      </c>
      <c r="K204" s="15">
        <f t="shared" si="48"/>
        <v>0.99071405924172151</v>
      </c>
      <c r="L204" s="16">
        <f t="shared" si="55"/>
        <v>-0.92859407582784881</v>
      </c>
      <c r="M204" s="8">
        <v>10.966699999999999</v>
      </c>
      <c r="N204" s="17">
        <f>TRUNC(1000/((1+M204/100)^(NETWORKDAYS($B204,$M$2-1,Feriados!$A$1:$A$936)/252)),6)</f>
        <v>839.03910299999995</v>
      </c>
      <c r="O204" s="18">
        <f t="shared" si="49"/>
        <v>-7.989768710694567E-3</v>
      </c>
      <c r="P204" s="18">
        <f t="shared" si="50"/>
        <v>0.94598596879784502</v>
      </c>
      <c r="Q204" s="19">
        <f t="shared" si="56"/>
        <v>-5.4014031202154982</v>
      </c>
      <c r="R204" s="9">
        <v>6.15</v>
      </c>
      <c r="S204" s="20">
        <f t="shared" si="51"/>
        <v>1.0284391293687014</v>
      </c>
      <c r="T204" s="20">
        <f t="shared" si="52"/>
        <v>2.3686535833333799E-4</v>
      </c>
      <c r="U204" s="20">
        <f t="shared" si="53"/>
        <v>1.0284391293687014</v>
      </c>
      <c r="V204" s="21">
        <f t="shared" si="54"/>
        <v>2.843912936870141</v>
      </c>
    </row>
    <row r="205" spans="1:22" x14ac:dyDescent="0.3">
      <c r="A205">
        <f t="shared" si="46"/>
        <v>203</v>
      </c>
      <c r="B205" s="7">
        <v>44491</v>
      </c>
      <c r="C205" s="33"/>
      <c r="D205" s="33"/>
      <c r="E205" s="33"/>
      <c r="F205" s="33"/>
      <c r="G205" s="33"/>
      <c r="H205" s="8">
        <v>10.0823</v>
      </c>
      <c r="I205" s="14">
        <f>TRUNC(1000/((1+H205/100)^(NETWORKDAYS($B205,$H$2-1,Feriados!$A$1:$A$936)/252)),6)</f>
        <v>936.18269399999997</v>
      </c>
      <c r="J205" s="15">
        <f t="shared" si="47"/>
        <v>-1.8166185818847547E-3</v>
      </c>
      <c r="K205" s="15">
        <f t="shared" si="48"/>
        <v>0.98891430967236849</v>
      </c>
      <c r="L205" s="16">
        <f t="shared" si="55"/>
        <v>-1.1085690327631514</v>
      </c>
      <c r="M205" s="8">
        <v>11.2563</v>
      </c>
      <c r="N205" s="17">
        <f>TRUNC(1000/((1+M205/100)^(NETWORKDAYS($B205,$M$2-1,Feriados!$A$1:$A$936)/252)),6)</f>
        <v>835.71269700000005</v>
      </c>
      <c r="O205" s="18">
        <f t="shared" si="49"/>
        <v>-3.964542281886807E-3</v>
      </c>
      <c r="P205" s="18">
        <f t="shared" si="50"/>
        <v>0.9422355674264743</v>
      </c>
      <c r="Q205" s="19">
        <f t="shared" si="56"/>
        <v>-5.7764432573525699</v>
      </c>
      <c r="R205" s="9">
        <v>6.15</v>
      </c>
      <c r="S205" s="20">
        <f t="shared" si="51"/>
        <v>1.0286827309716033</v>
      </c>
      <c r="T205" s="20">
        <f t="shared" si="52"/>
        <v>2.3686535833333799E-4</v>
      </c>
      <c r="U205" s="20">
        <f t="shared" si="53"/>
        <v>1.0286827309716033</v>
      </c>
      <c r="V205" s="21">
        <f t="shared" si="54"/>
        <v>2.8682730971603343</v>
      </c>
    </row>
    <row r="206" spans="1:22" x14ac:dyDescent="0.3">
      <c r="A206">
        <f t="shared" si="46"/>
        <v>204</v>
      </c>
      <c r="B206" s="7">
        <v>44494</v>
      </c>
      <c r="C206" s="33"/>
      <c r="D206" s="33"/>
      <c r="E206" s="33"/>
      <c r="F206" s="33"/>
      <c r="G206" s="33"/>
      <c r="H206" s="8">
        <v>10.377700000000001</v>
      </c>
      <c r="I206" s="14">
        <f>TRUNC(1000/((1+H206/100)^(NETWORKDAYS($B206,$H$2-1,Feriados!$A$1:$A$936)/252)),6)</f>
        <v>934.82815400000004</v>
      </c>
      <c r="J206" s="15">
        <f t="shared" si="47"/>
        <v>-1.4468757099240781E-3</v>
      </c>
      <c r="K206" s="15">
        <f t="shared" si="48"/>
        <v>0.98748347357850719</v>
      </c>
      <c r="L206" s="16">
        <f t="shared" si="55"/>
        <v>-1.2516526421492813</v>
      </c>
      <c r="M206" s="8">
        <v>11.5342</v>
      </c>
      <c r="N206" s="17">
        <f>TRUNC(1000/((1+M206/100)^(NETWORKDAYS($B206,$M$2-1,Feriados!$A$1:$A$936)/252)),6)</f>
        <v>832.57274600000005</v>
      </c>
      <c r="O206" s="18">
        <f t="shared" si="49"/>
        <v>-3.7572134673454771E-3</v>
      </c>
      <c r="P206" s="18">
        <f t="shared" si="50"/>
        <v>0.93869538726312762</v>
      </c>
      <c r="Q206" s="19">
        <f t="shared" si="56"/>
        <v>-6.1304612736872377</v>
      </c>
      <c r="R206" s="9">
        <v>6.15</v>
      </c>
      <c r="S206" s="20">
        <f t="shared" si="51"/>
        <v>1.0289263902752863</v>
      </c>
      <c r="T206" s="20">
        <f t="shared" si="52"/>
        <v>2.3686535833333799E-4</v>
      </c>
      <c r="U206" s="20">
        <f t="shared" si="53"/>
        <v>1.0289263902752863</v>
      </c>
      <c r="V206" s="21">
        <f t="shared" si="54"/>
        <v>2.8926390275286318</v>
      </c>
    </row>
    <row r="207" spans="1:22" x14ac:dyDescent="0.3">
      <c r="A207">
        <f t="shared" si="46"/>
        <v>205</v>
      </c>
      <c r="B207" s="7">
        <v>44495</v>
      </c>
      <c r="C207" s="33"/>
      <c r="D207" s="33"/>
      <c r="E207" s="33"/>
      <c r="F207" s="33"/>
      <c r="G207" s="33"/>
      <c r="H207" s="8">
        <v>10.7249</v>
      </c>
      <c r="I207" s="14">
        <f>TRUNC(1000/((1+H207/100)^(NETWORKDAYS($B207,$H$2-1,Feriados!$A$1:$A$936)/252)),6)</f>
        <v>933.20360000000005</v>
      </c>
      <c r="J207" s="15">
        <f t="shared" si="47"/>
        <v>-1.7378103056147065E-3</v>
      </c>
      <c r="K207" s="15">
        <f t="shared" si="48"/>
        <v>0.98576741462149819</v>
      </c>
      <c r="L207" s="16">
        <f t="shared" si="55"/>
        <v>-1.4232585378501805</v>
      </c>
      <c r="M207" s="8">
        <v>11.911199999999999</v>
      </c>
      <c r="N207" s="17">
        <f>TRUNC(1000/((1+M207/100)^(NETWORKDAYS($B207,$M$2-1,Feriados!$A$1:$A$936)/252)),6)</f>
        <v>828.23998500000005</v>
      </c>
      <c r="O207" s="18">
        <f t="shared" si="49"/>
        <v>-5.2040629732551524E-3</v>
      </c>
      <c r="P207" s="18">
        <f t="shared" si="50"/>
        <v>0.9338103573551062</v>
      </c>
      <c r="Q207" s="19">
        <f t="shared" si="56"/>
        <v>-6.6189642644893798</v>
      </c>
      <c r="R207" s="9">
        <v>6.15</v>
      </c>
      <c r="S207" s="20">
        <f t="shared" si="51"/>
        <v>1.0291701072934174</v>
      </c>
      <c r="T207" s="20">
        <f t="shared" si="52"/>
        <v>2.3686535833333799E-4</v>
      </c>
      <c r="U207" s="20">
        <f t="shared" si="53"/>
        <v>1.0291701072934174</v>
      </c>
      <c r="V207" s="21">
        <f t="shared" si="54"/>
        <v>2.9170107293417402</v>
      </c>
    </row>
    <row r="208" spans="1:22" x14ac:dyDescent="0.3">
      <c r="A208">
        <f t="shared" si="46"/>
        <v>206</v>
      </c>
      <c r="B208" s="7">
        <v>44496</v>
      </c>
      <c r="C208" s="33"/>
      <c r="D208" s="33"/>
      <c r="E208" s="33"/>
      <c r="F208" s="33"/>
      <c r="G208" s="33"/>
      <c r="H208" s="8">
        <v>10.715</v>
      </c>
      <c r="I208" s="14">
        <f>TRUNC(1000/((1+H208/100)^(NETWORKDAYS($B208,$H$2-1,Feriados!$A$1:$A$936)/252)),6)</f>
        <v>933.63726699999995</v>
      </c>
      <c r="J208" s="15">
        <f t="shared" si="47"/>
        <v>4.6470780867102768E-4</v>
      </c>
      <c r="K208" s="15">
        <f t="shared" si="48"/>
        <v>0.98622550843660628</v>
      </c>
      <c r="L208" s="16">
        <f t="shared" si="55"/>
        <v>-1.377449156339372</v>
      </c>
      <c r="M208" s="8">
        <v>11.8369</v>
      </c>
      <c r="N208" s="17">
        <f>TRUNC(1000/((1+M208/100)^(NETWORKDAYS($B208,$M$2-1,Feriados!$A$1:$A$936)/252)),6)</f>
        <v>829.52981699999998</v>
      </c>
      <c r="O208" s="18">
        <f t="shared" si="49"/>
        <v>1.5573167479954186E-3</v>
      </c>
      <c r="P208" s="18">
        <f t="shared" si="50"/>
        <v>0.93526459586406685</v>
      </c>
      <c r="Q208" s="19">
        <f t="shared" si="56"/>
        <v>-6.473540413593315</v>
      </c>
      <c r="R208" s="9">
        <v>6.15</v>
      </c>
      <c r="S208" s="20">
        <f t="shared" si="51"/>
        <v>1.0294138820396674</v>
      </c>
      <c r="T208" s="20">
        <f t="shared" si="52"/>
        <v>2.3686535833333799E-4</v>
      </c>
      <c r="U208" s="20">
        <f t="shared" si="53"/>
        <v>1.0294138820396674</v>
      </c>
      <c r="V208" s="21">
        <f t="shared" si="54"/>
        <v>2.9413882039667438</v>
      </c>
    </row>
    <row r="209" spans="1:22" x14ac:dyDescent="0.3">
      <c r="A209">
        <f t="shared" si="46"/>
        <v>207</v>
      </c>
      <c r="B209" s="7">
        <v>44497</v>
      </c>
      <c r="C209" s="33"/>
      <c r="D209" s="33"/>
      <c r="E209" s="33"/>
      <c r="F209" s="33"/>
      <c r="G209" s="33"/>
      <c r="H209" s="8">
        <v>11.365</v>
      </c>
      <c r="I209" s="14">
        <f>TRUNC(1000/((1+H209/100)^(NETWORKDAYS($B209,$H$2-1,Feriados!$A$1:$A$936)/252)),6)</f>
        <v>930.35495400000002</v>
      </c>
      <c r="J209" s="15">
        <f t="shared" si="47"/>
        <v>-3.5156190910703433E-3</v>
      </c>
      <c r="K209" s="15">
        <f t="shared" si="48"/>
        <v>0.98275831521104595</v>
      </c>
      <c r="L209" s="16">
        <f t="shared" si="55"/>
        <v>-1.7241684788954048</v>
      </c>
      <c r="M209" s="8">
        <v>12.6479</v>
      </c>
      <c r="N209" s="17">
        <f>TRUNC(1000/((1+M209/100)^(NETWORKDAYS($B209,$M$2-1,Feriados!$A$1:$A$936)/252)),6)</f>
        <v>819.96409000000006</v>
      </c>
      <c r="O209" s="18">
        <f t="shared" si="49"/>
        <v>-1.1531504719859753E-2</v>
      </c>
      <c r="P209" s="18">
        <f t="shared" si="50"/>
        <v>0.92447958776254269</v>
      </c>
      <c r="Q209" s="19">
        <f t="shared" si="56"/>
        <v>-7.5520412237457313</v>
      </c>
      <c r="R209" s="9">
        <v>7.65</v>
      </c>
      <c r="S209" s="20">
        <f t="shared" si="51"/>
        <v>1.0296577145277102</v>
      </c>
      <c r="T209" s="20">
        <f t="shared" si="52"/>
        <v>2.3686535833333799E-4</v>
      </c>
      <c r="U209" s="20">
        <f t="shared" si="53"/>
        <v>1.0296577145277102</v>
      </c>
      <c r="V209" s="21">
        <f t="shared" si="54"/>
        <v>2.9657714527710155</v>
      </c>
    </row>
    <row r="210" spans="1:22" x14ac:dyDescent="0.3">
      <c r="A210">
        <f t="shared" si="46"/>
        <v>208</v>
      </c>
      <c r="B210" s="7">
        <v>44498</v>
      </c>
      <c r="C210" s="33"/>
      <c r="D210" s="33"/>
      <c r="E210" s="33"/>
      <c r="F210" s="33"/>
      <c r="G210" s="33"/>
      <c r="H210" s="8">
        <v>11.195499999999999</v>
      </c>
      <c r="I210" s="14">
        <f>TRUNC(1000/((1+H210/100)^(NETWORKDAYS($B210,$H$2-1,Feriados!$A$1:$A$936)/252)),6)</f>
        <v>931.69806100000005</v>
      </c>
      <c r="J210" s="15">
        <f t="shared" si="47"/>
        <v>1.443650075947378E-3</v>
      </c>
      <c r="K210" s="15">
        <f t="shared" si="48"/>
        <v>0.98417707432743828</v>
      </c>
      <c r="L210" s="16">
        <f t="shared" si="55"/>
        <v>-1.5822925672561716</v>
      </c>
      <c r="M210" s="8">
        <v>12.3454</v>
      </c>
      <c r="N210" s="17">
        <f>TRUNC(1000/((1+M210/100)^(NETWORKDAYS($B210,$M$2-1,Feriados!$A$1:$A$936)/252)),6)</f>
        <v>824.02766299999996</v>
      </c>
      <c r="O210" s="18">
        <f t="shared" si="49"/>
        <v>4.9557938567772464E-3</v>
      </c>
      <c r="P210" s="18">
        <f t="shared" si="50"/>
        <v>0.92906111802429225</v>
      </c>
      <c r="Q210" s="19">
        <f t="shared" si="56"/>
        <v>-7.0938881975707746</v>
      </c>
      <c r="R210" s="9">
        <v>7.65</v>
      </c>
      <c r="S210" s="20">
        <f t="shared" si="51"/>
        <v>1.0299589540506091</v>
      </c>
      <c r="T210" s="20">
        <f t="shared" si="52"/>
        <v>2.9256277950295839E-4</v>
      </c>
      <c r="U210" s="20">
        <f t="shared" si="53"/>
        <v>1.0299589540506091</v>
      </c>
      <c r="V210" s="21">
        <f t="shared" si="54"/>
        <v>2.995895405060911</v>
      </c>
    </row>
    <row r="211" spans="1:22" x14ac:dyDescent="0.3">
      <c r="A211">
        <f t="shared" si="46"/>
        <v>209</v>
      </c>
      <c r="B211" s="7">
        <v>44501</v>
      </c>
      <c r="C211" s="33"/>
      <c r="D211" s="33"/>
      <c r="E211" s="33"/>
      <c r="F211" s="33"/>
      <c r="G211" s="33"/>
      <c r="H211" s="8">
        <v>11.315</v>
      </c>
      <c r="I211" s="14">
        <f>TRUNC(1000/((1+H211/100)^(NETWORKDAYS($B211,$H$2-1,Feriados!$A$1:$A$936)/252)),6)</f>
        <v>931.42725700000005</v>
      </c>
      <c r="J211" s="15">
        <f t="shared" si="47"/>
        <v>-2.9065639538772281E-4</v>
      </c>
      <c r="K211" s="15">
        <f t="shared" si="48"/>
        <v>0.98389101696659098</v>
      </c>
      <c r="L211" s="16">
        <f t="shared" si="55"/>
        <v>-1.6108983033409019</v>
      </c>
      <c r="M211" s="8">
        <v>12.523</v>
      </c>
      <c r="N211" s="17">
        <f>TRUNC(1000/((1+M211/100)^(NETWORKDAYS($B211,$M$2-1,Feriados!$A$1:$A$936)/252)),6)</f>
        <v>822.25118099999997</v>
      </c>
      <c r="O211" s="18">
        <f t="shared" si="49"/>
        <v>-2.1558523818635544E-3</v>
      </c>
      <c r="P211" s="18">
        <f t="shared" si="50"/>
        <v>0.92705819940010281</v>
      </c>
      <c r="Q211" s="19">
        <f t="shared" si="56"/>
        <v>-7.2941800599897189</v>
      </c>
      <c r="R211" s="9">
        <v>7.65</v>
      </c>
      <c r="S211" s="20">
        <f t="shared" si="51"/>
        <v>1.0302602817049802</v>
      </c>
      <c r="T211" s="20">
        <f t="shared" si="52"/>
        <v>2.9256277950295839E-4</v>
      </c>
      <c r="U211" s="20">
        <f t="shared" si="53"/>
        <v>1.0302602817049802</v>
      </c>
      <c r="V211" s="21">
        <f t="shared" si="54"/>
        <v>3.0260281704980185</v>
      </c>
    </row>
    <row r="212" spans="1:22" x14ac:dyDescent="0.3">
      <c r="A212">
        <f t="shared" si="46"/>
        <v>210</v>
      </c>
      <c r="B212" s="7">
        <v>44503</v>
      </c>
      <c r="C212" s="33"/>
      <c r="D212" s="33"/>
      <c r="E212" s="33"/>
      <c r="F212" s="33"/>
      <c r="G212" s="33"/>
      <c r="H212" s="8">
        <v>11.164999999999999</v>
      </c>
      <c r="I212" s="14">
        <f>TRUNC(1000/((1+H212/100)^(NETWORKDAYS($B212,$H$2-1,Feriados!$A$1:$A$936)/252)),6)</f>
        <v>932.65161000000001</v>
      </c>
      <c r="J212" s="15">
        <f t="shared" si="47"/>
        <v>1.3144912721831936E-3</v>
      </c>
      <c r="K212" s="15">
        <f t="shared" si="48"/>
        <v>0.98518433312117304</v>
      </c>
      <c r="L212" s="16">
        <f t="shared" si="55"/>
        <v>-1.4815666878826961</v>
      </c>
      <c r="M212" s="8">
        <v>12.265000000000001</v>
      </c>
      <c r="N212" s="17">
        <f>TRUNC(1000/((1+M212/100)^(NETWORKDAYS($B212,$M$2-1,Feriados!$A$1:$A$936)/252)),6)</f>
        <v>825.76697999999999</v>
      </c>
      <c r="O212" s="18">
        <f t="shared" si="49"/>
        <v>4.2758211617577313E-3</v>
      </c>
      <c r="P212" s="18">
        <f t="shared" si="50"/>
        <v>0.93102213446727877</v>
      </c>
      <c r="Q212" s="19">
        <f t="shared" si="56"/>
        <v>-6.8977865532721232</v>
      </c>
      <c r="R212" s="9">
        <v>7.65</v>
      </c>
      <c r="S212" s="20">
        <f t="shared" si="51"/>
        <v>1.0305616975166072</v>
      </c>
      <c r="T212" s="20">
        <f t="shared" si="52"/>
        <v>2.9256277950295839E-4</v>
      </c>
      <c r="U212" s="20">
        <f t="shared" si="53"/>
        <v>1.0305616975166072</v>
      </c>
      <c r="V212" s="21">
        <f t="shared" si="54"/>
        <v>3.05616975166072</v>
      </c>
    </row>
    <row r="213" spans="1:22" x14ac:dyDescent="0.3">
      <c r="A213">
        <f t="shared" si="46"/>
        <v>211</v>
      </c>
      <c r="B213" s="7">
        <v>44504</v>
      </c>
      <c r="C213" s="33"/>
      <c r="D213" s="33"/>
      <c r="E213" s="33"/>
      <c r="F213" s="33"/>
      <c r="G213" s="33"/>
      <c r="H213" s="8">
        <v>11.175000000000001</v>
      </c>
      <c r="I213" s="14">
        <f>TRUNC(1000/((1+H213/100)^(NETWORKDAYS($B213,$H$2-1,Feriados!$A$1:$A$936)/252)),6)</f>
        <v>932.988474</v>
      </c>
      <c r="J213" s="15">
        <f t="shared" si="47"/>
        <v>3.6118953357089367E-4</v>
      </c>
      <c r="K213" s="15">
        <f t="shared" si="48"/>
        <v>0.98554017139093442</v>
      </c>
      <c r="L213" s="16">
        <f t="shared" si="55"/>
        <v>-1.4459828609065584</v>
      </c>
      <c r="M213" s="8">
        <v>12.2858</v>
      </c>
      <c r="N213" s="17">
        <f>TRUNC(1000/((1+M213/100)^(NETWORKDAYS($B213,$M$2-1,Feriados!$A$1:$A$936)/252)),6)</f>
        <v>825.89355599999999</v>
      </c>
      <c r="O213" s="18">
        <f t="shared" si="49"/>
        <v>1.5328295156580296E-4</v>
      </c>
      <c r="P213" s="18">
        <f t="shared" si="50"/>
        <v>0.93116484428802304</v>
      </c>
      <c r="Q213" s="19">
        <f t="shared" si="56"/>
        <v>-6.8835155711976963</v>
      </c>
      <c r="R213" s="9">
        <v>7.65</v>
      </c>
      <c r="S213" s="20">
        <f t="shared" si="51"/>
        <v>1.030863201511282</v>
      </c>
      <c r="T213" s="20">
        <f t="shared" si="52"/>
        <v>2.9256277950295839E-4</v>
      </c>
      <c r="U213" s="20">
        <f t="shared" si="53"/>
        <v>1.030863201511282</v>
      </c>
      <c r="V213" s="21">
        <f t="shared" si="54"/>
        <v>3.0863201511281968</v>
      </c>
    </row>
    <row r="214" spans="1:22" x14ac:dyDescent="0.3">
      <c r="A214">
        <f t="shared" si="46"/>
        <v>212</v>
      </c>
      <c r="B214" s="7">
        <v>44505</v>
      </c>
      <c r="C214" s="33"/>
      <c r="D214" s="33"/>
      <c r="E214" s="33"/>
      <c r="F214" s="33"/>
      <c r="G214" s="33"/>
      <c r="H214" s="8">
        <v>11.1005</v>
      </c>
      <c r="I214" s="14">
        <f>TRUNC(1000/((1+H214/100)^(NETWORKDAYS($B214,$H$2-1,Feriados!$A$1:$A$936)/252)),6)</f>
        <v>933.78804300000002</v>
      </c>
      <c r="J214" s="15">
        <f t="shared" si="47"/>
        <v>8.5699772535452468E-4</v>
      </c>
      <c r="K214" s="15">
        <f t="shared" si="48"/>
        <v>0.98638477707606198</v>
      </c>
      <c r="L214" s="16">
        <f t="shared" si="55"/>
        <v>-1.361522292393802</v>
      </c>
      <c r="M214" s="8">
        <v>12.2509</v>
      </c>
      <c r="N214" s="17">
        <f>TRUNC(1000/((1+M214/100)^(NETWORKDAYS($B214,$M$2-1,Feriados!$A$1:$A$936)/252)),6)</f>
        <v>826.69652099999996</v>
      </c>
      <c r="O214" s="18">
        <f t="shared" si="49"/>
        <v>9.7223788001077338E-4</v>
      </c>
      <c r="P214" s="18">
        <f t="shared" si="50"/>
        <v>0.93207015802217419</v>
      </c>
      <c r="Q214" s="19">
        <f t="shared" si="56"/>
        <v>-6.7929841977825811</v>
      </c>
      <c r="R214" s="9">
        <v>7.65</v>
      </c>
      <c r="S214" s="20">
        <f t="shared" si="51"/>
        <v>1.0311647937148034</v>
      </c>
      <c r="T214" s="20">
        <f t="shared" si="52"/>
        <v>2.9256277950295839E-4</v>
      </c>
      <c r="U214" s="20">
        <f t="shared" si="53"/>
        <v>1.0311647937148034</v>
      </c>
      <c r="V214" s="21">
        <f t="shared" si="54"/>
        <v>3.1164793714803407</v>
      </c>
    </row>
    <row r="215" spans="1:22" x14ac:dyDescent="0.3">
      <c r="A215">
        <f t="shared" si="46"/>
        <v>213</v>
      </c>
      <c r="B215" s="7">
        <v>44508</v>
      </c>
      <c r="C215" s="33"/>
      <c r="D215" s="33"/>
      <c r="E215" s="33"/>
      <c r="F215" s="33"/>
      <c r="G215" s="33"/>
      <c r="H215" s="8">
        <v>11.276999999999999</v>
      </c>
      <c r="I215" s="14">
        <f>TRUNC(1000/((1+H215/100)^(NETWORKDAYS($B215,$H$2-1,Feriados!$A$1:$A$936)/252)),6)</f>
        <v>933.21949600000005</v>
      </c>
      <c r="J215" s="15">
        <f t="shared" si="47"/>
        <v>-6.0886086972522513E-4</v>
      </c>
      <c r="K215" s="15">
        <f t="shared" si="48"/>
        <v>0.98578420598280769</v>
      </c>
      <c r="L215" s="16">
        <f t="shared" si="55"/>
        <v>-1.4215794017192307</v>
      </c>
      <c r="M215" s="8">
        <v>12.3741</v>
      </c>
      <c r="N215" s="17">
        <f>TRUNC(1000/((1+M215/100)^(NETWORKDAYS($B215,$M$2-1,Feriados!$A$1:$A$936)/252)),6)</f>
        <v>825.58658500000001</v>
      </c>
      <c r="O215" s="18">
        <f t="shared" si="49"/>
        <v>-1.342616028742083E-3</v>
      </c>
      <c r="P215" s="18">
        <f t="shared" si="50"/>
        <v>0.93081874568810141</v>
      </c>
      <c r="Q215" s="19">
        <f t="shared" si="56"/>
        <v>-6.9181254311898588</v>
      </c>
      <c r="R215" s="9">
        <v>7.65</v>
      </c>
      <c r="S215" s="20">
        <f t="shared" si="51"/>
        <v>1.0314664741529782</v>
      </c>
      <c r="T215" s="20">
        <f t="shared" si="52"/>
        <v>2.9256277950295839E-4</v>
      </c>
      <c r="U215" s="20">
        <f t="shared" si="53"/>
        <v>1.0314664741529782</v>
      </c>
      <c r="V215" s="21">
        <f t="shared" si="54"/>
        <v>3.1466474152978208</v>
      </c>
    </row>
    <row r="216" spans="1:22" x14ac:dyDescent="0.3">
      <c r="A216">
        <f t="shared" si="46"/>
        <v>214</v>
      </c>
      <c r="B216" s="7">
        <v>44509</v>
      </c>
      <c r="C216" s="33"/>
      <c r="D216" s="33"/>
      <c r="E216" s="33"/>
      <c r="F216" s="33"/>
      <c r="G216" s="33"/>
      <c r="H216" s="8">
        <v>11.2277</v>
      </c>
      <c r="I216" s="14">
        <f>TRUNC(1000/((1+H216/100)^(NETWORKDAYS($B216,$H$2-1,Feriados!$A$1:$A$936)/252)),6)</f>
        <v>933.88128099999994</v>
      </c>
      <c r="J216" s="15">
        <f t="shared" si="47"/>
        <v>7.0914185016124343E-4</v>
      </c>
      <c r="K216" s="15">
        <f t="shared" si="48"/>
        <v>0.98648326681849807</v>
      </c>
      <c r="L216" s="16">
        <f t="shared" si="55"/>
        <v>-1.3516733181501928</v>
      </c>
      <c r="M216" s="8">
        <v>12.2583</v>
      </c>
      <c r="N216" s="17">
        <f>TRUNC(1000/((1+M216/100)^(NETWORKDAYS($B216,$M$2-1,Feriados!$A$1:$A$936)/252)),6)</f>
        <v>827.36571800000002</v>
      </c>
      <c r="O216" s="18">
        <f t="shared" si="49"/>
        <v>2.1549926226089866E-3</v>
      </c>
      <c r="P216" s="18">
        <f t="shared" si="50"/>
        <v>0.93282465321804542</v>
      </c>
      <c r="Q216" s="19">
        <f t="shared" si="56"/>
        <v>-6.7175346781954577</v>
      </c>
      <c r="R216" s="9">
        <v>7.65</v>
      </c>
      <c r="S216" s="20">
        <f t="shared" si="51"/>
        <v>1.0317682428516206</v>
      </c>
      <c r="T216" s="20">
        <f t="shared" si="52"/>
        <v>2.9256277950295839E-4</v>
      </c>
      <c r="U216" s="20">
        <f t="shared" si="53"/>
        <v>1.0317682428516206</v>
      </c>
      <c r="V216" s="21">
        <f t="shared" si="54"/>
        <v>3.1768242851620609</v>
      </c>
    </row>
    <row r="217" spans="1:22" x14ac:dyDescent="0.3">
      <c r="A217">
        <f t="shared" si="46"/>
        <v>215</v>
      </c>
      <c r="B217" s="7">
        <v>44510</v>
      </c>
      <c r="C217" s="33"/>
      <c r="D217" s="33"/>
      <c r="E217" s="33"/>
      <c r="F217" s="33"/>
      <c r="G217" s="33"/>
      <c r="H217" s="8">
        <v>11.275700000000001</v>
      </c>
      <c r="I217" s="14">
        <f>TRUNC(1000/((1+H217/100)^(NETWORKDAYS($B217,$H$2-1,Feriados!$A$1:$A$936)/252)),6)</f>
        <v>934.01820499999997</v>
      </c>
      <c r="J217" s="15">
        <f t="shared" si="47"/>
        <v>1.4661820810180082E-4</v>
      </c>
      <c r="K217" s="15">
        <f t="shared" si="48"/>
        <v>0.98662790322740146</v>
      </c>
      <c r="L217" s="16">
        <f t="shared" si="55"/>
        <v>-1.3372096772598541</v>
      </c>
      <c r="M217" s="8">
        <v>12.314399999999999</v>
      </c>
      <c r="N217" s="17">
        <f>TRUNC(1000/((1+M217/100)^(NETWORKDAYS($B217,$M$2-1,Feriados!$A$1:$A$936)/252)),6)</f>
        <v>827.06959600000005</v>
      </c>
      <c r="O217" s="18">
        <f t="shared" si="49"/>
        <v>-3.5790943902747063E-4</v>
      </c>
      <c r="P217" s="18">
        <f t="shared" si="50"/>
        <v>0.93249078646970118</v>
      </c>
      <c r="Q217" s="19">
        <f t="shared" si="56"/>
        <v>-6.7509213530298817</v>
      </c>
      <c r="R217" s="9">
        <v>7.65</v>
      </c>
      <c r="S217" s="20">
        <f t="shared" si="51"/>
        <v>1.0320700998365522</v>
      </c>
      <c r="T217" s="20">
        <f t="shared" si="52"/>
        <v>2.9256277950295839E-4</v>
      </c>
      <c r="U217" s="20">
        <f t="shared" si="53"/>
        <v>1.0320700998365522</v>
      </c>
      <c r="V217" s="21">
        <f t="shared" si="54"/>
        <v>3.2070099836552179</v>
      </c>
    </row>
    <row r="218" spans="1:22" x14ac:dyDescent="0.3">
      <c r="A218">
        <f t="shared" si="46"/>
        <v>216</v>
      </c>
      <c r="B218" s="7">
        <v>44511</v>
      </c>
      <c r="C218" s="33"/>
      <c r="D218" s="33"/>
      <c r="E218" s="33"/>
      <c r="F218" s="33"/>
      <c r="G218" s="33"/>
      <c r="H218" s="8">
        <v>11.087199999999999</v>
      </c>
      <c r="I218" s="14">
        <f>TRUNC(1000/((1+H218/100)^(NETWORKDAYS($B218,$H$2-1,Feriados!$A$1:$A$936)/252)),6)</f>
        <v>935.42068900000004</v>
      </c>
      <c r="J218" s="15">
        <f t="shared" si="47"/>
        <v>1.5015595975456097E-3</v>
      </c>
      <c r="K218" s="15">
        <f t="shared" si="48"/>
        <v>0.98810938382469882</v>
      </c>
      <c r="L218" s="16">
        <f t="shared" si="55"/>
        <v>-1.1890616175301183</v>
      </c>
      <c r="M218" s="8">
        <v>12.105</v>
      </c>
      <c r="N218" s="17">
        <f>TRUNC(1000/((1+M218/100)^(NETWORKDAYS($B218,$M$2-1,Feriados!$A$1:$A$936)/252)),6)</f>
        <v>829.97309800000005</v>
      </c>
      <c r="O218" s="18">
        <f t="shared" si="49"/>
        <v>3.510589694074584E-3</v>
      </c>
      <c r="P218" s="18">
        <f t="shared" si="50"/>
        <v>0.93576437901450127</v>
      </c>
      <c r="Q218" s="19">
        <f t="shared" si="56"/>
        <v>-6.4235620985498727</v>
      </c>
      <c r="R218" s="9">
        <v>7.65</v>
      </c>
      <c r="S218" s="20">
        <f t="shared" si="51"/>
        <v>1.0323720451336023</v>
      </c>
      <c r="T218" s="20">
        <f t="shared" si="52"/>
        <v>2.9256277950295839E-4</v>
      </c>
      <c r="U218" s="20">
        <f t="shared" si="53"/>
        <v>1.0323720451336023</v>
      </c>
      <c r="V218" s="21">
        <f t="shared" si="54"/>
        <v>3.2372045133602256</v>
      </c>
    </row>
    <row r="219" spans="1:22" x14ac:dyDescent="0.3">
      <c r="A219">
        <f t="shared" si="46"/>
        <v>217</v>
      </c>
      <c r="B219" s="7">
        <v>44512</v>
      </c>
      <c r="C219" s="33"/>
      <c r="D219" s="33"/>
      <c r="E219" s="33"/>
      <c r="F219" s="33"/>
      <c r="G219" s="33"/>
      <c r="H219" s="8">
        <v>11.129300000000001</v>
      </c>
      <c r="I219" s="14">
        <f>TRUNC(1000/((1+H219/100)^(NETWORKDAYS($B219,$H$2-1,Feriados!$A$1:$A$936)/252)),6)</f>
        <v>935.58736699999997</v>
      </c>
      <c r="J219" s="15">
        <f t="shared" si="47"/>
        <v>1.7818506898548137E-4</v>
      </c>
      <c r="K219" s="15">
        <f t="shared" si="48"/>
        <v>0.98828545016342084</v>
      </c>
      <c r="L219" s="16">
        <f t="shared" si="55"/>
        <v>-1.1714549836579158</v>
      </c>
      <c r="M219" s="8">
        <v>12.1038</v>
      </c>
      <c r="N219" s="17">
        <f>TRUNC(1000/((1+M219/100)^(NETWORKDAYS($B219,$M$2-1,Feriados!$A$1:$A$936)/252)),6)</f>
        <v>830.36398299999996</v>
      </c>
      <c r="O219" s="18">
        <f t="shared" si="49"/>
        <v>4.709610479445292E-4</v>
      </c>
      <c r="P219" s="18">
        <f t="shared" si="50"/>
        <v>0.93620508758707111</v>
      </c>
      <c r="Q219" s="19">
        <f t="shared" si="56"/>
        <v>-6.3794912412928895</v>
      </c>
      <c r="R219" s="9">
        <v>7.65</v>
      </c>
      <c r="S219" s="20">
        <f t="shared" si="51"/>
        <v>1.0326740787686077</v>
      </c>
      <c r="T219" s="20">
        <f t="shared" si="52"/>
        <v>2.9256277950295839E-4</v>
      </c>
      <c r="U219" s="20">
        <f t="shared" si="53"/>
        <v>1.0326740787686077</v>
      </c>
      <c r="V219" s="21">
        <f t="shared" si="54"/>
        <v>3.2674078768607728</v>
      </c>
    </row>
    <row r="220" spans="1:22" x14ac:dyDescent="0.3">
      <c r="A220">
        <f t="shared" si="46"/>
        <v>218</v>
      </c>
      <c r="B220" s="7">
        <v>44516</v>
      </c>
      <c r="C220" s="33"/>
      <c r="D220" s="33"/>
      <c r="E220" s="33"/>
      <c r="F220" s="33"/>
      <c r="G220" s="33"/>
      <c r="H220" s="8">
        <v>11.181699999999999</v>
      </c>
      <c r="I220" s="14">
        <f>TRUNC(1000/((1+H220/100)^(NETWORKDAYS($B220,$H$2-1,Feriados!$A$1:$A$936)/252)),6)</f>
        <v>935.70261900000003</v>
      </c>
      <c r="J220" s="15">
        <f t="shared" si="47"/>
        <v>1.2318678518452586E-4</v>
      </c>
      <c r="K220" s="15">
        <f t="shared" si="48"/>
        <v>0.98840719387087117</v>
      </c>
      <c r="L220" s="16">
        <f t="shared" si="55"/>
        <v>-1.159280612912883</v>
      </c>
      <c r="M220" s="8">
        <v>12.135</v>
      </c>
      <c r="N220" s="17">
        <f>TRUNC(1000/((1+M220/100)^(NETWORKDAYS($B220,$M$2-1,Feriados!$A$1:$A$936)/252)),6)</f>
        <v>830.36543500000005</v>
      </c>
      <c r="O220" s="18">
        <f t="shared" si="49"/>
        <v>1.7486307568592707E-6</v>
      </c>
      <c r="P220" s="18">
        <f t="shared" si="50"/>
        <v>0.93620672466408195</v>
      </c>
      <c r="Q220" s="19">
        <f t="shared" si="56"/>
        <v>-6.3793275335918054</v>
      </c>
      <c r="R220" s="9">
        <v>7.65</v>
      </c>
      <c r="S220" s="20">
        <f t="shared" si="51"/>
        <v>1.032976200767413</v>
      </c>
      <c r="T220" s="20">
        <f t="shared" si="52"/>
        <v>2.9256277950295839E-4</v>
      </c>
      <c r="U220" s="20">
        <f t="shared" si="53"/>
        <v>1.032976200767413</v>
      </c>
      <c r="V220" s="21">
        <f t="shared" si="54"/>
        <v>3.2976200767413033</v>
      </c>
    </row>
    <row r="221" spans="1:22" x14ac:dyDescent="0.3">
      <c r="A221">
        <f t="shared" si="46"/>
        <v>219</v>
      </c>
      <c r="B221" s="7">
        <v>44517</v>
      </c>
      <c r="C221" s="33"/>
      <c r="D221" s="33"/>
      <c r="E221" s="33"/>
      <c r="F221" s="33"/>
      <c r="G221" s="33"/>
      <c r="H221" s="8">
        <v>11.211</v>
      </c>
      <c r="I221" s="14">
        <f>TRUNC(1000/((1+H221/100)^(NETWORKDAYS($B221,$H$2-1,Feriados!$A$1:$A$936)/252)),6)</f>
        <v>935.94261400000005</v>
      </c>
      <c r="J221" s="15">
        <f t="shared" si="47"/>
        <v>2.5648640404196676E-4</v>
      </c>
      <c r="K221" s="15">
        <f t="shared" si="48"/>
        <v>0.98866070687775631</v>
      </c>
      <c r="L221" s="16">
        <f t="shared" si="55"/>
        <v>-1.1339293122243688</v>
      </c>
      <c r="M221" s="8">
        <v>12.2364</v>
      </c>
      <c r="N221" s="17">
        <f>TRUNC(1000/((1+M221/100)^(NETWORKDAYS($B221,$M$2-1,Feriados!$A$1:$A$936)/252)),6)</f>
        <v>829.52810799999997</v>
      </c>
      <c r="O221" s="18">
        <f t="shared" si="49"/>
        <v>-1.0083837364931458E-3</v>
      </c>
      <c r="P221" s="18">
        <f t="shared" si="50"/>
        <v>0.93526266902893518</v>
      </c>
      <c r="Q221" s="19">
        <f t="shared" si="56"/>
        <v>-6.4737330971064821</v>
      </c>
      <c r="R221" s="9">
        <v>7.65</v>
      </c>
      <c r="S221" s="20">
        <f t="shared" si="51"/>
        <v>1.0332784111558699</v>
      </c>
      <c r="T221" s="20">
        <f t="shared" si="52"/>
        <v>2.9256277950295839E-4</v>
      </c>
      <c r="U221" s="20">
        <f t="shared" si="53"/>
        <v>1.0332784111558699</v>
      </c>
      <c r="V221" s="21">
        <f t="shared" si="54"/>
        <v>3.3278411155869936</v>
      </c>
    </row>
    <row r="222" spans="1:22" x14ac:dyDescent="0.3">
      <c r="A222">
        <f t="shared" si="46"/>
        <v>220</v>
      </c>
      <c r="B222" s="7">
        <v>44518</v>
      </c>
      <c r="C222" s="33"/>
      <c r="D222" s="33"/>
      <c r="E222" s="33"/>
      <c r="F222" s="33"/>
      <c r="G222" s="33"/>
      <c r="H222" s="8">
        <v>11.292400000000001</v>
      </c>
      <c r="I222" s="14">
        <f>TRUNC(1000/((1+H222/100)^(NETWORKDAYS($B222,$H$2-1,Feriados!$A$1:$A$936)/252)),6)</f>
        <v>935.91333999999995</v>
      </c>
      <c r="J222" s="15">
        <f t="shared" si="47"/>
        <v>-3.1277558647513359E-5</v>
      </c>
      <c r="K222" s="15">
        <f t="shared" si="48"/>
        <v>0.9886297839845144</v>
      </c>
      <c r="L222" s="16">
        <f t="shared" si="55"/>
        <v>-1.1370216015485601</v>
      </c>
      <c r="M222" s="8">
        <v>12.37</v>
      </c>
      <c r="N222" s="17">
        <f>TRUNC(1000/((1+M222/100)^(NETWORKDAYS($B222,$M$2-1,Feriados!$A$1:$A$936)/252)),6)</f>
        <v>828.31516899999997</v>
      </c>
      <c r="O222" s="18">
        <f t="shared" si="49"/>
        <v>-1.4622036170954811E-3</v>
      </c>
      <c r="P222" s="18">
        <f t="shared" si="50"/>
        <v>0.93389512457134671</v>
      </c>
      <c r="Q222" s="19">
        <f t="shared" si="56"/>
        <v>-6.6104875428653287</v>
      </c>
      <c r="R222" s="9">
        <v>7.65</v>
      </c>
      <c r="S222" s="20">
        <f t="shared" si="51"/>
        <v>1.0335807099598382</v>
      </c>
      <c r="T222" s="20">
        <f t="shared" si="52"/>
        <v>2.9256277950295839E-4</v>
      </c>
      <c r="U222" s="20">
        <f t="shared" si="53"/>
        <v>1.0335807099598382</v>
      </c>
      <c r="V222" s="21">
        <f t="shared" si="54"/>
        <v>3.3580709959838195</v>
      </c>
    </row>
    <row r="223" spans="1:22" x14ac:dyDescent="0.3">
      <c r="A223">
        <f t="shared" si="46"/>
        <v>221</v>
      </c>
      <c r="B223" s="7">
        <v>44519</v>
      </c>
      <c r="C223" s="33"/>
      <c r="D223" s="33"/>
      <c r="E223" s="33"/>
      <c r="F223" s="33"/>
      <c r="G223" s="33"/>
      <c r="H223" s="8">
        <v>11.25</v>
      </c>
      <c r="I223" s="14">
        <f>TRUNC(1000/((1+H223/100)^(NETWORKDAYS($B223,$H$2-1,Feriados!$A$1:$A$936)/252)),6)</f>
        <v>936.53025700000001</v>
      </c>
      <c r="J223" s="15">
        <f t="shared" si="47"/>
        <v>6.591603876486829E-4</v>
      </c>
      <c r="K223" s="15">
        <f t="shared" si="48"/>
        <v>0.9892814495761667</v>
      </c>
      <c r="L223" s="16">
        <f t="shared" si="55"/>
        <v>-1.0718550423833295</v>
      </c>
      <c r="M223" s="8">
        <v>12.220499999999999</v>
      </c>
      <c r="N223" s="17">
        <f>TRUNC(1000/((1+M223/100)^(NETWORKDAYS($B223,$M$2-1,Feriados!$A$1:$A$936)/252)),6)</f>
        <v>830.477982</v>
      </c>
      <c r="O223" s="18">
        <f t="shared" si="49"/>
        <v>2.6110991093053482E-3</v>
      </c>
      <c r="P223" s="18">
        <f t="shared" si="50"/>
        <v>0.93633361729929954</v>
      </c>
      <c r="Q223" s="19">
        <f t="shared" si="56"/>
        <v>-6.3666382700700463</v>
      </c>
      <c r="R223" s="9">
        <v>7.65</v>
      </c>
      <c r="S223" s="20">
        <f t="shared" si="51"/>
        <v>1.0338830972051847</v>
      </c>
      <c r="T223" s="20">
        <f t="shared" si="52"/>
        <v>2.9256277950295839E-4</v>
      </c>
      <c r="U223" s="20">
        <f t="shared" si="53"/>
        <v>1.0338830972051847</v>
      </c>
      <c r="V223" s="21">
        <f t="shared" si="54"/>
        <v>3.3883097205184676</v>
      </c>
    </row>
    <row r="224" spans="1:22" x14ac:dyDescent="0.3">
      <c r="A224">
        <f t="shared" si="46"/>
        <v>222</v>
      </c>
      <c r="B224" s="7">
        <v>44522</v>
      </c>
      <c r="C224" s="33"/>
      <c r="D224" s="33"/>
      <c r="E224" s="33"/>
      <c r="F224" s="33"/>
      <c r="G224" s="33"/>
      <c r="H224" s="8">
        <v>11.455</v>
      </c>
      <c r="I224" s="14">
        <f>TRUNC(1000/((1+H224/100)^(NETWORKDAYS($B224,$H$2-1,Feriados!$A$1:$A$936)/252)),6)</f>
        <v>935.87304200000005</v>
      </c>
      <c r="J224" s="15">
        <f t="shared" si="47"/>
        <v>-7.0175522369686494E-4</v>
      </c>
      <c r="K224" s="15">
        <f t="shared" si="48"/>
        <v>0.98858721615122025</v>
      </c>
      <c r="L224" s="16">
        <f t="shared" si="55"/>
        <v>-1.1412783848779751</v>
      </c>
      <c r="M224" s="8">
        <v>12.4994</v>
      </c>
      <c r="N224" s="17">
        <f>TRUNC(1000/((1+M224/100)^(NETWORKDAYS($B224,$M$2-1,Feriados!$A$1:$A$936)/252)),6)</f>
        <v>827.55012999999997</v>
      </c>
      <c r="O224" s="18">
        <f t="shared" si="49"/>
        <v>-3.5255022570845895E-3</v>
      </c>
      <c r="P224" s="18">
        <f t="shared" si="50"/>
        <v>0.93303257101812664</v>
      </c>
      <c r="Q224" s="19">
        <f t="shared" si="56"/>
        <v>-6.6967428981873356</v>
      </c>
      <c r="R224" s="9">
        <v>7.65</v>
      </c>
      <c r="S224" s="20">
        <f t="shared" si="51"/>
        <v>1.0341855729177842</v>
      </c>
      <c r="T224" s="20">
        <f t="shared" si="52"/>
        <v>2.9256277950295839E-4</v>
      </c>
      <c r="U224" s="20">
        <f t="shared" si="53"/>
        <v>1.0341855729177842</v>
      </c>
      <c r="V224" s="21">
        <f t="shared" si="54"/>
        <v>3.4185572917784235</v>
      </c>
    </row>
    <row r="225" spans="1:22" x14ac:dyDescent="0.3">
      <c r="A225">
        <f t="shared" si="46"/>
        <v>223</v>
      </c>
      <c r="B225" s="7">
        <v>44523</v>
      </c>
      <c r="C225" s="33"/>
      <c r="D225" s="33"/>
      <c r="E225" s="33"/>
      <c r="F225" s="33"/>
      <c r="G225" s="33"/>
      <c r="H225" s="8">
        <v>11.435</v>
      </c>
      <c r="I225" s="14">
        <f>TRUNC(1000/((1+H225/100)^(NETWORKDAYS($B225,$H$2-1,Feriados!$A$1:$A$936)/252)),6)</f>
        <v>936.37791200000004</v>
      </c>
      <c r="J225" s="15">
        <f t="shared" si="47"/>
        <v>5.3946419796546685E-4</v>
      </c>
      <c r="K225" s="15">
        <f t="shared" si="48"/>
        <v>0.98912052356090019</v>
      </c>
      <c r="L225" s="16">
        <f t="shared" si="55"/>
        <v>-1.0879476439099811</v>
      </c>
      <c r="M225" s="8">
        <v>12.37</v>
      </c>
      <c r="N225" s="17">
        <f>TRUNC(1000/((1+M225/100)^(NETWORKDAYS($B225,$M$2-1,Feriados!$A$1:$A$936)/252)),6)</f>
        <v>829.46601299999998</v>
      </c>
      <c r="O225" s="18">
        <f t="shared" si="49"/>
        <v>2.315126214770924E-3</v>
      </c>
      <c r="P225" s="18">
        <f t="shared" si="50"/>
        <v>0.93519265918252581</v>
      </c>
      <c r="Q225" s="19">
        <f t="shared" si="56"/>
        <v>-6.4807340817474195</v>
      </c>
      <c r="R225" s="9">
        <v>7.65</v>
      </c>
      <c r="S225" s="20">
        <f t="shared" si="51"/>
        <v>1.0344881371235188</v>
      </c>
      <c r="T225" s="20">
        <f t="shared" si="52"/>
        <v>2.9256277950295839E-4</v>
      </c>
      <c r="U225" s="20">
        <f t="shared" si="53"/>
        <v>1.0344881371235188</v>
      </c>
      <c r="V225" s="21">
        <f t="shared" si="54"/>
        <v>3.4488137123518836</v>
      </c>
    </row>
    <row r="226" spans="1:22" x14ac:dyDescent="0.3">
      <c r="A226">
        <f t="shared" si="46"/>
        <v>224</v>
      </c>
      <c r="B226" s="7">
        <v>44524</v>
      </c>
      <c r="C226" s="33"/>
      <c r="D226" s="33"/>
      <c r="E226" s="33"/>
      <c r="F226" s="33"/>
      <c r="G226" s="33"/>
      <c r="H226" s="8">
        <v>11.36</v>
      </c>
      <c r="I226" s="14">
        <f>TRUNC(1000/((1+H226/100)^(NETWORKDAYS($B226,$H$2-1,Feriados!$A$1:$A$936)/252)),6)</f>
        <v>937.16081099999997</v>
      </c>
      <c r="J226" s="15">
        <f t="shared" si="47"/>
        <v>8.3609298122788722E-4</v>
      </c>
      <c r="K226" s="15">
        <f t="shared" si="48"/>
        <v>0.98994752028823796</v>
      </c>
      <c r="L226" s="16">
        <f t="shared" si="55"/>
        <v>-1.0052479711762041</v>
      </c>
      <c r="M226" s="8">
        <v>12.244199999999999</v>
      </c>
      <c r="N226" s="17">
        <f>TRUNC(1000/((1+M226/100)^(NETWORKDAYS($B226,$M$2-1,Feriados!$A$1:$A$936)/252)),6)</f>
        <v>831.33785799999998</v>
      </c>
      <c r="O226" s="18">
        <f t="shared" si="49"/>
        <v>2.2566867968827342E-3</v>
      </c>
      <c r="P226" s="18">
        <f t="shared" si="50"/>
        <v>0.93730309610904472</v>
      </c>
      <c r="Q226" s="19">
        <f t="shared" si="56"/>
        <v>-6.269690389095528</v>
      </c>
      <c r="R226" s="9">
        <v>7.65</v>
      </c>
      <c r="S226" s="20">
        <f t="shared" si="51"/>
        <v>1.0347907898482784</v>
      </c>
      <c r="T226" s="20">
        <f t="shared" si="52"/>
        <v>2.9256277950295839E-4</v>
      </c>
      <c r="U226" s="20">
        <f t="shared" si="53"/>
        <v>1.0347907898482784</v>
      </c>
      <c r="V226" s="21">
        <f t="shared" si="54"/>
        <v>3.4790789848278436</v>
      </c>
    </row>
    <row r="227" spans="1:22" x14ac:dyDescent="0.3">
      <c r="A227">
        <f t="shared" si="46"/>
        <v>225</v>
      </c>
      <c r="B227" s="7">
        <v>44525</v>
      </c>
      <c r="C227" s="33"/>
      <c r="D227" s="33"/>
      <c r="E227" s="33"/>
      <c r="F227" s="33"/>
      <c r="G227" s="33"/>
      <c r="H227" s="8">
        <v>11.3139</v>
      </c>
      <c r="I227" s="14">
        <f>TRUNC(1000/((1+H227/100)^(NETWORKDAYS($B227,$H$2-1,Feriados!$A$1:$A$936)/252)),6)</f>
        <v>937.79368599999998</v>
      </c>
      <c r="J227" s="15">
        <f t="shared" si="47"/>
        <v>6.7531099526529914E-4</v>
      </c>
      <c r="K227" s="15">
        <f t="shared" si="48"/>
        <v>0.99061604273342418</v>
      </c>
      <c r="L227" s="16">
        <f t="shared" si="55"/>
        <v>-0.93839572665758153</v>
      </c>
      <c r="M227" s="8">
        <v>12.231299999999999</v>
      </c>
      <c r="N227" s="17">
        <f>TRUNC(1000/((1+M227/100)^(NETWORKDAYS($B227,$M$2-1,Feriados!$A$1:$A$936)/252)),6)</f>
        <v>831.87150499999996</v>
      </c>
      <c r="O227" s="18">
        <f t="shared" si="49"/>
        <v>6.4191350708342476E-4</v>
      </c>
      <c r="P227" s="18">
        <f t="shared" si="50"/>
        <v>0.93790476362666819</v>
      </c>
      <c r="Q227" s="19">
        <f t="shared" si="56"/>
        <v>-6.2095236373331808</v>
      </c>
      <c r="R227" s="9">
        <v>7.65</v>
      </c>
      <c r="S227" s="20">
        <f t="shared" si="51"/>
        <v>1.0350935311179605</v>
      </c>
      <c r="T227" s="20">
        <f t="shared" si="52"/>
        <v>2.9256277950295839E-4</v>
      </c>
      <c r="U227" s="20">
        <f t="shared" si="53"/>
        <v>1.0350935311179605</v>
      </c>
      <c r="V227" s="21">
        <f t="shared" si="54"/>
        <v>3.5093531117960541</v>
      </c>
    </row>
    <row r="228" spans="1:22" x14ac:dyDescent="0.3">
      <c r="A228">
        <f t="shared" si="46"/>
        <v>226</v>
      </c>
      <c r="B228" s="7">
        <v>44526</v>
      </c>
      <c r="C228" s="33"/>
      <c r="D228" s="33"/>
      <c r="E228" s="33"/>
      <c r="F228" s="33"/>
      <c r="G228" s="33"/>
      <c r="H228" s="8">
        <v>11.1031</v>
      </c>
      <c r="I228" s="14">
        <f>TRUNC(1000/((1+H228/100)^(NETWORKDAYS($B228,$H$2-1,Feriados!$A$1:$A$936)/252)),6)</f>
        <v>939.251803</v>
      </c>
      <c r="J228" s="15">
        <f t="shared" si="47"/>
        <v>1.5548377236569433E-3</v>
      </c>
      <c r="K228" s="15">
        <f t="shared" si="48"/>
        <v>0.99215628992632587</v>
      </c>
      <c r="L228" s="16">
        <f t="shared" si="55"/>
        <v>-0.78437100736741261</v>
      </c>
      <c r="M228" s="8">
        <v>12.041600000000001</v>
      </c>
      <c r="N228" s="17">
        <f>TRUNC(1000/((1+M228/100)^(NETWORKDAYS($B228,$M$2-1,Feriados!$A$1:$A$936)/252)),6)</f>
        <v>834.49589700000001</v>
      </c>
      <c r="O228" s="18">
        <f t="shared" si="49"/>
        <v>3.1548045391938118E-3</v>
      </c>
      <c r="P228" s="18">
        <f t="shared" si="50"/>
        <v>0.94086366983228908</v>
      </c>
      <c r="Q228" s="19">
        <f t="shared" si="56"/>
        <v>-5.913633016771092</v>
      </c>
      <c r="R228" s="9">
        <v>7.65</v>
      </c>
      <c r="S228" s="20">
        <f t="shared" si="51"/>
        <v>1.03539636095847</v>
      </c>
      <c r="T228" s="20">
        <f t="shared" si="52"/>
        <v>2.9256277950295839E-4</v>
      </c>
      <c r="U228" s="20">
        <f t="shared" si="53"/>
        <v>1.03539636095847</v>
      </c>
      <c r="V228" s="21">
        <f t="shared" si="54"/>
        <v>3.5396360958469986</v>
      </c>
    </row>
    <row r="229" spans="1:22" x14ac:dyDescent="0.3">
      <c r="A229">
        <f t="shared" si="46"/>
        <v>227</v>
      </c>
      <c r="B229" s="7">
        <v>44529</v>
      </c>
      <c r="C229" s="33"/>
      <c r="D229" s="33"/>
      <c r="E229" s="33"/>
      <c r="F229" s="33"/>
      <c r="G229" s="33"/>
      <c r="H229" s="8">
        <v>11.093500000000001</v>
      </c>
      <c r="I229" s="14">
        <f>TRUNC(1000/((1+H229/100)^(NETWORKDAYS($B229,$H$2-1,Feriados!$A$1:$A$936)/252)),6)</f>
        <v>939.69232399999999</v>
      </c>
      <c r="J229" s="15">
        <f t="shared" si="47"/>
        <v>4.6901267433607785E-4</v>
      </c>
      <c r="K229" s="15">
        <f t="shared" si="48"/>
        <v>0.99262162380122354</v>
      </c>
      <c r="L229" s="16">
        <f t="shared" si="55"/>
        <v>-0.73783761987764596</v>
      </c>
      <c r="M229" s="8">
        <v>12.03</v>
      </c>
      <c r="N229" s="17">
        <f>TRUNC(1000/((1+M229/100)^(NETWORKDAYS($B229,$M$2-1,Feriados!$A$1:$A$936)/252)),6)</f>
        <v>835.00971800000002</v>
      </c>
      <c r="O229" s="18">
        <f t="shared" si="49"/>
        <v>6.1572621488870105E-4</v>
      </c>
      <c r="P229" s="18">
        <f t="shared" si="50"/>
        <v>0.9414429842584412</v>
      </c>
      <c r="Q229" s="19">
        <f t="shared" si="56"/>
        <v>-5.85570157415588</v>
      </c>
      <c r="R229" s="9">
        <v>7.65</v>
      </c>
      <c r="S229" s="20">
        <f t="shared" si="51"/>
        <v>1.0356992793957192</v>
      </c>
      <c r="T229" s="20">
        <f t="shared" si="52"/>
        <v>2.9256277950295839E-4</v>
      </c>
      <c r="U229" s="20">
        <f t="shared" si="53"/>
        <v>1.0356992793957192</v>
      </c>
      <c r="V229" s="21">
        <f t="shared" si="54"/>
        <v>3.5699279395719152</v>
      </c>
    </row>
    <row r="230" spans="1:22" x14ac:dyDescent="0.3">
      <c r="A230">
        <f t="shared" si="46"/>
        <v>228</v>
      </c>
      <c r="B230" s="7">
        <v>44530</v>
      </c>
      <c r="C230" s="33"/>
      <c r="D230" s="33"/>
      <c r="E230" s="33"/>
      <c r="F230" s="33"/>
      <c r="G230" s="33"/>
      <c r="H230" s="8">
        <v>11.1516</v>
      </c>
      <c r="I230" s="14">
        <f>TRUNC(1000/((1+H230/100)^(NETWORKDAYS($B230,$H$2-1,Feriados!$A$1:$A$936)/252)),6)</f>
        <v>939.79607199999998</v>
      </c>
      <c r="J230" s="15">
        <f t="shared" si="47"/>
        <v>1.1040635040870939E-4</v>
      </c>
      <c r="K230" s="15">
        <f t="shared" si="48"/>
        <v>0.99273121553204424</v>
      </c>
      <c r="L230" s="16">
        <f t="shared" si="55"/>
        <v>-0.72687844679557578</v>
      </c>
      <c r="M230" s="8">
        <v>11.976599999999999</v>
      </c>
      <c r="N230" s="17">
        <f>TRUNC(1000/((1+M230/100)^(NETWORKDAYS($B230,$M$2-1,Feriados!$A$1:$A$936)/252)),6)</f>
        <v>836.01706999999999</v>
      </c>
      <c r="O230" s="18">
        <f t="shared" si="49"/>
        <v>1.2063955404169047E-3</v>
      </c>
      <c r="P230" s="18">
        <f t="shared" si="50"/>
        <v>0.94257873687620741</v>
      </c>
      <c r="Q230" s="19">
        <f t="shared" si="56"/>
        <v>-5.7421263123792592</v>
      </c>
      <c r="R230" s="9">
        <v>7.65</v>
      </c>
      <c r="S230" s="20">
        <f t="shared" si="51"/>
        <v>1.0360022864556284</v>
      </c>
      <c r="T230" s="20">
        <f t="shared" si="52"/>
        <v>2.9256277950295839E-4</v>
      </c>
      <c r="U230" s="20">
        <f t="shared" si="53"/>
        <v>1.0360022864556284</v>
      </c>
      <c r="V230" s="21">
        <f t="shared" si="54"/>
        <v>3.6002286455628418</v>
      </c>
    </row>
    <row r="231" spans="1:22" x14ac:dyDescent="0.3">
      <c r="A231">
        <f t="shared" si="46"/>
        <v>229</v>
      </c>
      <c r="B231" s="7">
        <v>44531</v>
      </c>
      <c r="C231" s="33"/>
      <c r="D231" s="33"/>
      <c r="E231" s="33"/>
      <c r="F231" s="33"/>
      <c r="G231" s="33"/>
      <c r="H231" s="8">
        <v>11.0702</v>
      </c>
      <c r="I231" s="14">
        <f>TRUNC(1000/((1+H231/100)^(NETWORKDAYS($B231,$H$2-1,Feriados!$A$1:$A$936)/252)),6)</f>
        <v>940.59231599999998</v>
      </c>
      <c r="J231" s="15">
        <f t="shared" si="47"/>
        <v>8.4725189189760464E-4</v>
      </c>
      <c r="K231" s="15">
        <f t="shared" si="48"/>
        <v>0.99357230893254955</v>
      </c>
      <c r="L231" s="16">
        <f t="shared" si="55"/>
        <v>-0.64276910674504473</v>
      </c>
      <c r="M231" s="8">
        <v>11.9367</v>
      </c>
      <c r="N231" s="17">
        <f>TRUNC(1000/((1+M231/100)^(NETWORKDAYS($B231,$M$2-1,Feriados!$A$1:$A$936)/252)),6)</f>
        <v>836.86334199999999</v>
      </c>
      <c r="O231" s="18">
        <f t="shared" si="49"/>
        <v>1.0122664122156344E-3</v>
      </c>
      <c r="P231" s="18">
        <f t="shared" si="50"/>
        <v>0.94353287767241578</v>
      </c>
      <c r="Q231" s="19">
        <f t="shared" si="56"/>
        <v>-5.6467122327584214</v>
      </c>
      <c r="R231" s="9">
        <v>7.65</v>
      </c>
      <c r="S231" s="20">
        <f t="shared" si="51"/>
        <v>1.0363053821641253</v>
      </c>
      <c r="T231" s="20">
        <f t="shared" si="52"/>
        <v>2.9256277950295839E-4</v>
      </c>
      <c r="U231" s="20">
        <f t="shared" si="53"/>
        <v>1.0363053821641253</v>
      </c>
      <c r="V231" s="21">
        <f t="shared" si="54"/>
        <v>3.6305382164125266</v>
      </c>
    </row>
    <row r="232" spans="1:22" x14ac:dyDescent="0.3">
      <c r="A232">
        <f t="shared" si="46"/>
        <v>230</v>
      </c>
      <c r="B232" s="7">
        <v>44532</v>
      </c>
      <c r="C232" s="33"/>
      <c r="D232" s="33"/>
      <c r="E232" s="33"/>
      <c r="F232" s="33"/>
      <c r="G232" s="33"/>
      <c r="H232" s="8">
        <v>10.986499999999999</v>
      </c>
      <c r="I232" s="14">
        <f>TRUNC(1000/((1+H232/100)^(NETWORKDAYS($B232,$H$2-1,Feriados!$A$1:$A$936)/252)),6)</f>
        <v>941.39535799999999</v>
      </c>
      <c r="J232" s="15">
        <f t="shared" si="47"/>
        <v>8.5376202456655115E-4</v>
      </c>
      <c r="K232" s="15">
        <f t="shared" si="48"/>
        <v>0.99442058323857707</v>
      </c>
      <c r="L232" s="16">
        <f t="shared" si="55"/>
        <v>-0.55794167614229284</v>
      </c>
      <c r="M232" s="8">
        <v>11.7</v>
      </c>
      <c r="N232" s="17">
        <f>TRUNC(1000/((1+M232/100)^(NETWORKDAYS($B232,$M$2-1,Feriados!$A$1:$A$936)/252)),6)</f>
        <v>840.03461700000003</v>
      </c>
      <c r="O232" s="18">
        <f t="shared" si="49"/>
        <v>3.7894777329128271E-3</v>
      </c>
      <c r="P232" s="18">
        <f t="shared" si="50"/>
        <v>0.94710837450262653</v>
      </c>
      <c r="Q232" s="19">
        <f t="shared" si="56"/>
        <v>-5.2891625497373473</v>
      </c>
      <c r="R232" s="9">
        <v>7.65</v>
      </c>
      <c r="S232" s="20">
        <f t="shared" si="51"/>
        <v>1.0366085665471452</v>
      </c>
      <c r="T232" s="20">
        <f t="shared" si="52"/>
        <v>2.9256277950295839E-4</v>
      </c>
      <c r="U232" s="20">
        <f t="shared" si="53"/>
        <v>1.0366085665471452</v>
      </c>
      <c r="V232" s="21">
        <f t="shared" si="54"/>
        <v>3.6608566547145172</v>
      </c>
    </row>
    <row r="233" spans="1:22" x14ac:dyDescent="0.3">
      <c r="A233">
        <f t="shared" si="46"/>
        <v>231</v>
      </c>
      <c r="B233" s="7">
        <v>44533</v>
      </c>
      <c r="C233" s="33"/>
      <c r="D233" s="33"/>
      <c r="E233" s="33"/>
      <c r="F233" s="33"/>
      <c r="G233" s="33"/>
      <c r="H233" s="8">
        <v>10.869899999999999</v>
      </c>
      <c r="I233" s="14">
        <f>TRUNC(1000/((1+H233/100)^(NETWORKDAYS($B233,$H$2-1,Feriados!$A$1:$A$936)/252)),6)</f>
        <v>942.35462099999995</v>
      </c>
      <c r="J233" s="15">
        <f t="shared" si="47"/>
        <v>1.0189799554969348E-3</v>
      </c>
      <c r="K233" s="15">
        <f t="shared" si="48"/>
        <v>0.99543387788023074</v>
      </c>
      <c r="L233" s="16">
        <f t="shared" si="55"/>
        <v>-0.45661221197692559</v>
      </c>
      <c r="M233" s="8">
        <v>11.3758</v>
      </c>
      <c r="N233" s="17">
        <f>TRUNC(1000/((1+M233/100)^(NETWORKDAYS($B233,$M$2-1,Feriados!$A$1:$A$936)/252)),6)</f>
        <v>844.25091999999995</v>
      </c>
      <c r="O233" s="18">
        <f t="shared" si="49"/>
        <v>5.0192014884546943E-3</v>
      </c>
      <c r="P233" s="18">
        <f t="shared" si="50"/>
        <v>0.95186210226565804</v>
      </c>
      <c r="Q233" s="19">
        <f t="shared" si="56"/>
        <v>-4.8137897734341966</v>
      </c>
      <c r="R233" s="9">
        <v>7.65</v>
      </c>
      <c r="S233" s="20">
        <f t="shared" si="51"/>
        <v>1.0369118396306307</v>
      </c>
      <c r="T233" s="20">
        <f t="shared" si="52"/>
        <v>2.9256277950295839E-4</v>
      </c>
      <c r="U233" s="20">
        <f t="shared" si="53"/>
        <v>1.0369118396306307</v>
      </c>
      <c r="V233" s="21">
        <f t="shared" si="54"/>
        <v>3.6911839630630716</v>
      </c>
    </row>
    <row r="234" spans="1:22" x14ac:dyDescent="0.3">
      <c r="A234">
        <f t="shared" si="46"/>
        <v>232</v>
      </c>
      <c r="B234" s="7">
        <v>44536</v>
      </c>
      <c r="C234" s="33"/>
      <c r="D234" s="33"/>
      <c r="E234" s="33"/>
      <c r="F234" s="33"/>
      <c r="G234" s="33"/>
      <c r="H234" s="8">
        <v>10.958299999999999</v>
      </c>
      <c r="I234" s="14">
        <f>TRUNC(1000/((1+H234/100)^(NETWORKDAYS($B234,$H$2-1,Feriados!$A$1:$A$936)/252)),6)</f>
        <v>942.31130900000005</v>
      </c>
      <c r="J234" s="15">
        <f t="shared" si="47"/>
        <v>-4.5961466134669671E-5</v>
      </c>
      <c r="K234" s="15">
        <f t="shared" si="48"/>
        <v>0.99538812627976325</v>
      </c>
      <c r="L234" s="16">
        <f t="shared" si="55"/>
        <v>-0.46118737202367477</v>
      </c>
      <c r="M234" s="8">
        <v>11.4099</v>
      </c>
      <c r="N234" s="17">
        <f>TRUNC(1000/((1+M234/100)^(NETWORKDAYS($B234,$M$2-1,Feriados!$A$1:$A$936)/252)),6)</f>
        <v>844.20676800000001</v>
      </c>
      <c r="O234" s="18">
        <f t="shared" si="49"/>
        <v>-5.2297248310906319E-5</v>
      </c>
      <c r="P234" s="18">
        <f t="shared" si="50"/>
        <v>0.95181232249693815</v>
      </c>
      <c r="Q234" s="19">
        <f t="shared" si="56"/>
        <v>-4.8187677503061854</v>
      </c>
      <c r="R234" s="9">
        <v>7.65</v>
      </c>
      <c r="S234" s="20">
        <f t="shared" si="51"/>
        <v>1.0372152014405325</v>
      </c>
      <c r="T234" s="20">
        <f t="shared" si="52"/>
        <v>2.9256277950295839E-4</v>
      </c>
      <c r="U234" s="20">
        <f t="shared" si="53"/>
        <v>1.0372152014405325</v>
      </c>
      <c r="V234" s="21">
        <f t="shared" si="54"/>
        <v>3.7215201440532475</v>
      </c>
    </row>
    <row r="235" spans="1:22" x14ac:dyDescent="0.3">
      <c r="A235">
        <f t="shared" si="46"/>
        <v>233</v>
      </c>
      <c r="B235" s="7">
        <v>44537</v>
      </c>
      <c r="C235" s="33"/>
      <c r="D235" s="33"/>
      <c r="E235" s="33"/>
      <c r="F235" s="33"/>
      <c r="G235" s="33"/>
      <c r="H235" s="8">
        <v>10.966699999999999</v>
      </c>
      <c r="I235" s="14">
        <f>TRUNC(1000/((1+H235/100)^(NETWORKDAYS($B235,$H$2-1,Feriados!$A$1:$A$936)/252)),6)</f>
        <v>942.65972499999998</v>
      </c>
      <c r="J235" s="15">
        <f t="shared" si="47"/>
        <v>3.6974617270546517E-4</v>
      </c>
      <c r="K235" s="15">
        <f t="shared" si="48"/>
        <v>0.99575616722981164</v>
      </c>
      <c r="L235" s="16">
        <f t="shared" si="55"/>
        <v>-0.42438327701883605</v>
      </c>
      <c r="M235" s="8">
        <v>11.4716</v>
      </c>
      <c r="N235" s="17">
        <f>TRUNC(1000/((1+M235/100)^(NETWORKDAYS($B235,$M$2-1,Feriados!$A$1:$A$936)/252)),6)</f>
        <v>843.83802800000001</v>
      </c>
      <c r="O235" s="18">
        <f t="shared" si="49"/>
        <v>-4.3678872756913734E-4</v>
      </c>
      <c r="P235" s="18">
        <f t="shared" si="50"/>
        <v>0.9513965816037101</v>
      </c>
      <c r="Q235" s="19">
        <f t="shared" si="56"/>
        <v>-4.8603418396289904</v>
      </c>
      <c r="R235" s="9">
        <v>7.65</v>
      </c>
      <c r="S235" s="20">
        <f t="shared" si="51"/>
        <v>1.0375186520028086</v>
      </c>
      <c r="T235" s="20">
        <f t="shared" si="52"/>
        <v>2.9256277950295839E-4</v>
      </c>
      <c r="U235" s="20">
        <f t="shared" si="53"/>
        <v>1.0375186520028086</v>
      </c>
      <c r="V235" s="21">
        <f t="shared" si="54"/>
        <v>3.7518652002808572</v>
      </c>
    </row>
    <row r="236" spans="1:22" x14ac:dyDescent="0.3">
      <c r="A236">
        <f t="shared" si="46"/>
        <v>234</v>
      </c>
      <c r="B236" s="7">
        <v>44538</v>
      </c>
      <c r="C236" s="33"/>
      <c r="D236" s="33"/>
      <c r="E236" s="33"/>
      <c r="F236" s="33"/>
      <c r="G236" s="33"/>
      <c r="H236" s="8">
        <v>10.8911</v>
      </c>
      <c r="I236" s="14">
        <f>TRUNC(1000/((1+H236/100)^(NETWORKDAYS($B236,$H$2-1,Feriados!$A$1:$A$936)/252)),6)</f>
        <v>943.411293</v>
      </c>
      <c r="J236" s="15">
        <f t="shared" si="47"/>
        <v>7.9728451324267979E-4</v>
      </c>
      <c r="K236" s="15">
        <f t="shared" si="48"/>
        <v>0.99655006820090986</v>
      </c>
      <c r="L236" s="16">
        <f t="shared" si="55"/>
        <v>-0.34499317990901446</v>
      </c>
      <c r="M236" s="8">
        <v>11.333600000000001</v>
      </c>
      <c r="N236" s="17">
        <f>TRUNC(1000/((1+M236/100)^(NETWORKDAYS($B236,$M$2-1,Feriados!$A$1:$A$936)/252)),6)</f>
        <v>845.83421499999997</v>
      </c>
      <c r="O236" s="18">
        <f t="shared" si="49"/>
        <v>2.3656044569728696E-3</v>
      </c>
      <c r="P236" s="18">
        <f t="shared" si="50"/>
        <v>0.9536472095975006</v>
      </c>
      <c r="Q236" s="19">
        <f t="shared" si="56"/>
        <v>-4.63527904024994</v>
      </c>
      <c r="R236" s="9">
        <v>7.65</v>
      </c>
      <c r="S236" s="20">
        <f t="shared" si="51"/>
        <v>1.0378221913434247</v>
      </c>
      <c r="T236" s="20">
        <f t="shared" si="52"/>
        <v>2.9256277950295839E-4</v>
      </c>
      <c r="U236" s="20">
        <f t="shared" si="53"/>
        <v>1.0378221913434247</v>
      </c>
      <c r="V236" s="21">
        <f t="shared" si="54"/>
        <v>3.7822191343424683</v>
      </c>
    </row>
    <row r="237" spans="1:22" x14ac:dyDescent="0.3">
      <c r="A237">
        <f t="shared" si="46"/>
        <v>235</v>
      </c>
      <c r="B237" s="7">
        <v>44539</v>
      </c>
      <c r="C237" s="33"/>
      <c r="D237" s="33"/>
      <c r="E237" s="33"/>
      <c r="F237" s="33"/>
      <c r="G237" s="33"/>
      <c r="H237" s="8">
        <v>11.037100000000001</v>
      </c>
      <c r="I237" s="14">
        <f>TRUNC(1000/((1+H237/100)^(NETWORKDAYS($B237,$H$2-1,Feriados!$A$1:$A$936)/252)),6)</f>
        <v>943.10383200000001</v>
      </c>
      <c r="J237" s="15">
        <f t="shared" si="47"/>
        <v>-3.2590345513283658E-4</v>
      </c>
      <c r="K237" s="15">
        <f t="shared" si="48"/>
        <v>0.99622528909047037</v>
      </c>
      <c r="L237" s="16">
        <f t="shared" si="55"/>
        <v>-0.37747109095296327</v>
      </c>
      <c r="M237" s="8">
        <v>11.535</v>
      </c>
      <c r="N237" s="17">
        <f>TRUNC(1000/((1+M237/100)^(NETWORKDAYS($B237,$M$2-1,Feriados!$A$1:$A$936)/252)),6)</f>
        <v>843.81897700000002</v>
      </c>
      <c r="O237" s="18">
        <f t="shared" si="49"/>
        <v>-2.3825449056822379E-3</v>
      </c>
      <c r="P237" s="18">
        <f t="shared" si="50"/>
        <v>0.95137510229645594</v>
      </c>
      <c r="Q237" s="19">
        <f t="shared" si="56"/>
        <v>-4.8624897703544061</v>
      </c>
      <c r="R237" s="9">
        <v>9.15</v>
      </c>
      <c r="S237" s="20">
        <f t="shared" si="51"/>
        <v>1.038125819488354</v>
      </c>
      <c r="T237" s="20">
        <f t="shared" si="52"/>
        <v>2.9256277950295839E-4</v>
      </c>
      <c r="U237" s="20">
        <f t="shared" si="53"/>
        <v>1.038125819488354</v>
      </c>
      <c r="V237" s="21">
        <f t="shared" si="54"/>
        <v>3.8125819488354029</v>
      </c>
    </row>
    <row r="238" spans="1:22" x14ac:dyDescent="0.3">
      <c r="A238">
        <f t="shared" si="46"/>
        <v>236</v>
      </c>
      <c r="B238" s="7">
        <v>44540</v>
      </c>
      <c r="C238" s="33"/>
      <c r="D238" s="33"/>
      <c r="E238" s="33"/>
      <c r="F238" s="33"/>
      <c r="G238" s="33"/>
      <c r="H238" s="8">
        <v>10.9026</v>
      </c>
      <c r="I238" s="14">
        <f>TRUNC(1000/((1+H238/100)^(NETWORKDAYS($B238,$H$2-1,Feriados!$A$1:$A$936)/252)),6)</f>
        <v>944.13125100000002</v>
      </c>
      <c r="J238" s="15">
        <f t="shared" si="47"/>
        <v>1.0894017870981543E-3</v>
      </c>
      <c r="K238" s="15">
        <f t="shared" si="48"/>
        <v>0.9973105787007579</v>
      </c>
      <c r="L238" s="16">
        <f t="shared" si="55"/>
        <v>-0.26894212992421007</v>
      </c>
      <c r="M238" s="8">
        <v>11.3139</v>
      </c>
      <c r="N238" s="17">
        <f>TRUNC(1000/((1+M238/100)^(NETWORKDAYS($B238,$M$2-1,Feriados!$A$1:$A$936)/252)),6)</f>
        <v>846.78770499999996</v>
      </c>
      <c r="O238" s="18">
        <f t="shared" si="49"/>
        <v>3.5182048293753709E-3</v>
      </c>
      <c r="P238" s="18">
        <f t="shared" si="50"/>
        <v>0.95472223477590279</v>
      </c>
      <c r="Q238" s="19">
        <f t="shared" si="56"/>
        <v>-4.5277765224097211</v>
      </c>
      <c r="R238" s="9">
        <v>9.15</v>
      </c>
      <c r="S238" s="20">
        <f t="shared" si="51"/>
        <v>1.038486560416914</v>
      </c>
      <c r="T238" s="20">
        <f t="shared" si="52"/>
        <v>3.4749249251664338E-4</v>
      </c>
      <c r="U238" s="20">
        <f t="shared" si="53"/>
        <v>1.038486560416914</v>
      </c>
      <c r="V238" s="21">
        <f t="shared" si="54"/>
        <v>3.8486560416914006</v>
      </c>
    </row>
    <row r="239" spans="1:22" x14ac:dyDescent="0.3">
      <c r="A239">
        <f t="shared" si="46"/>
        <v>237</v>
      </c>
      <c r="B239" s="7">
        <v>44543</v>
      </c>
      <c r="C239" s="33"/>
      <c r="D239" s="33"/>
      <c r="E239" s="33"/>
      <c r="F239" s="33"/>
      <c r="G239" s="33"/>
      <c r="H239" s="8">
        <v>10.912599999999999</v>
      </c>
      <c r="I239" s="14">
        <f>TRUNC(1000/((1+H239/100)^(NETWORKDAYS($B239,$H$2-1,Feriados!$A$1:$A$936)/252)),6)</f>
        <v>944.47205899999994</v>
      </c>
      <c r="J239" s="15">
        <f t="shared" si="47"/>
        <v>3.6097523478750837E-4</v>
      </c>
      <c r="K239" s="15">
        <f t="shared" si="48"/>
        <v>0.99767058312106049</v>
      </c>
      <c r="L239" s="16">
        <f t="shared" si="55"/>
        <v>-0.23294168789395053</v>
      </c>
      <c r="M239" s="8">
        <v>11.393599999999999</v>
      </c>
      <c r="N239" s="17">
        <f>TRUNC(1000/((1+M239/100)^(NETWORKDAYS($B239,$M$2-1,Feriados!$A$1:$A$936)/252)),6)</f>
        <v>846.21009200000003</v>
      </c>
      <c r="O239" s="18">
        <f t="shared" si="49"/>
        <v>-6.8212256341149136E-4</v>
      </c>
      <c r="P239" s="18">
        <f t="shared" si="50"/>
        <v>0.95407099719777155</v>
      </c>
      <c r="Q239" s="19">
        <f t="shared" si="56"/>
        <v>-4.5929002802228442</v>
      </c>
      <c r="R239" s="9">
        <v>9.15</v>
      </c>
      <c r="S239" s="20">
        <f t="shared" si="51"/>
        <v>1.0388474267002383</v>
      </c>
      <c r="T239" s="20">
        <f t="shared" si="52"/>
        <v>3.4749249251664338E-4</v>
      </c>
      <c r="U239" s="20">
        <f t="shared" si="53"/>
        <v>1.0388474267002383</v>
      </c>
      <c r="V239" s="21">
        <f t="shared" si="54"/>
        <v>3.884742670023833</v>
      </c>
    </row>
    <row r="240" spans="1:22" x14ac:dyDescent="0.3">
      <c r="A240">
        <f t="shared" si="46"/>
        <v>238</v>
      </c>
      <c r="B240" s="7">
        <v>44544</v>
      </c>
      <c r="C240" s="33"/>
      <c r="D240" s="33"/>
      <c r="E240" s="33"/>
      <c r="F240" s="33"/>
      <c r="G240" s="33"/>
      <c r="H240" s="8">
        <v>10.925000000000001</v>
      </c>
      <c r="I240" s="14">
        <f>TRUNC(1000/((1+H240/100)^(NETWORKDAYS($B240,$H$2-1,Feriados!$A$1:$A$936)/252)),6)</f>
        <v>944.80247499999996</v>
      </c>
      <c r="J240" s="15">
        <f t="shared" si="47"/>
        <v>3.4984200628418449E-4</v>
      </c>
      <c r="K240" s="15">
        <f t="shared" si="48"/>
        <v>0.99801961019947028</v>
      </c>
      <c r="L240" s="16">
        <f t="shared" si="55"/>
        <v>-0.19803898005297249</v>
      </c>
      <c r="M240" s="8">
        <v>11.3467</v>
      </c>
      <c r="N240" s="17">
        <f>TRUNC(1000/((1+M240/100)^(NETWORKDAYS($B240,$M$2-1,Feriados!$A$1:$A$936)/252)),6)</f>
        <v>847.12299499999995</v>
      </c>
      <c r="O240" s="18">
        <f t="shared" si="49"/>
        <v>1.0788136523429692E-3</v>
      </c>
      <c r="P240" s="18">
        <f t="shared" si="50"/>
        <v>0.95510026201485299</v>
      </c>
      <c r="Q240" s="19">
        <f t="shared" si="56"/>
        <v>-4.4899737985147015</v>
      </c>
      <c r="R240" s="9">
        <v>9.15</v>
      </c>
      <c r="S240" s="20">
        <f t="shared" si="51"/>
        <v>1.0392084183818868</v>
      </c>
      <c r="T240" s="20">
        <f t="shared" si="52"/>
        <v>3.4749249251664338E-4</v>
      </c>
      <c r="U240" s="20">
        <f t="shared" si="53"/>
        <v>1.0392084183818868</v>
      </c>
      <c r="V240" s="21">
        <f t="shared" si="54"/>
        <v>3.9208418381886823</v>
      </c>
    </row>
    <row r="241" spans="1:22" x14ac:dyDescent="0.3">
      <c r="A241">
        <f t="shared" si="46"/>
        <v>239</v>
      </c>
      <c r="B241" s="7">
        <v>44545</v>
      </c>
      <c r="C241" s="33"/>
      <c r="D241" s="33"/>
      <c r="E241" s="33"/>
      <c r="F241" s="33"/>
      <c r="G241" s="33"/>
      <c r="H241" s="8">
        <v>10.9902</v>
      </c>
      <c r="I241" s="14">
        <f>TRUNC(1000/((1+H241/100)^(NETWORKDAYS($B241,$H$2-1,Feriados!$A$1:$A$936)/252)),6)</f>
        <v>944.88939000000005</v>
      </c>
      <c r="J241" s="15">
        <f t="shared" si="47"/>
        <v>9.1992773410209949E-5</v>
      </c>
      <c r="K241" s="15">
        <f t="shared" si="48"/>
        <v>0.99811142079133031</v>
      </c>
      <c r="L241" s="16">
        <f t="shared" si="55"/>
        <v>-0.1888579208669694</v>
      </c>
      <c r="M241" s="8">
        <v>11.4384</v>
      </c>
      <c r="N241" s="17">
        <f>TRUNC(1000/((1+M241/100)^(NETWORKDAYS($B241,$M$2-1,Feriados!$A$1:$A$936)/252)),6)</f>
        <v>846.41087500000003</v>
      </c>
      <c r="O241" s="18">
        <f t="shared" si="49"/>
        <v>-8.4063353751828718E-4</v>
      </c>
      <c r="P241" s="18">
        <f t="shared" si="50"/>
        <v>0.95429737270291082</v>
      </c>
      <c r="Q241" s="19">
        <f t="shared" si="56"/>
        <v>-4.5702627297089187</v>
      </c>
      <c r="R241" s="9">
        <v>9.15</v>
      </c>
      <c r="S241" s="20">
        <f t="shared" si="51"/>
        <v>1.0395695355054346</v>
      </c>
      <c r="T241" s="20">
        <f t="shared" si="52"/>
        <v>3.4749249251664338E-4</v>
      </c>
      <c r="U241" s="20">
        <f t="shared" si="53"/>
        <v>1.0395695355054346</v>
      </c>
      <c r="V241" s="21">
        <f t="shared" si="54"/>
        <v>3.9569535505434628</v>
      </c>
    </row>
    <row r="242" spans="1:22" x14ac:dyDescent="0.3">
      <c r="A242">
        <f t="shared" si="46"/>
        <v>240</v>
      </c>
      <c r="B242" s="7">
        <v>44546</v>
      </c>
      <c r="C242" s="33"/>
      <c r="D242" s="33"/>
      <c r="E242" s="33"/>
      <c r="F242" s="33"/>
      <c r="G242" s="33"/>
      <c r="H242" s="8">
        <v>11.046099999999999</v>
      </c>
      <c r="I242" s="14">
        <f>TRUNC(1000/((1+H242/100)^(NETWORKDAYS($B242,$H$2-1,Feriados!$A$1:$A$936)/252)),6)</f>
        <v>945.02360699999997</v>
      </c>
      <c r="J242" s="15">
        <f t="shared" si="47"/>
        <v>1.4204519748073352E-4</v>
      </c>
      <c r="K242" s="15">
        <f t="shared" si="48"/>
        <v>0.99825319772520438</v>
      </c>
      <c r="L242" s="16">
        <f t="shared" si="55"/>
        <v>-0.17468022747956224</v>
      </c>
      <c r="M242" s="8">
        <v>11.583600000000001</v>
      </c>
      <c r="N242" s="17">
        <f>TRUNC(1000/((1+M242/100)^(NETWORKDAYS($B242,$M$2-1,Feriados!$A$1:$A$936)/252)),6)</f>
        <v>845.08313199999998</v>
      </c>
      <c r="O242" s="18">
        <f t="shared" si="49"/>
        <v>-1.5686743155326477E-3</v>
      </c>
      <c r="P242" s="18">
        <f t="shared" si="50"/>
        <v>0.95280039092497149</v>
      </c>
      <c r="Q242" s="19">
        <f t="shared" si="56"/>
        <v>-4.7199609075028519</v>
      </c>
      <c r="R242" s="9">
        <v>9.15</v>
      </c>
      <c r="S242" s="20">
        <f t="shared" si="51"/>
        <v>1.0399307781144718</v>
      </c>
      <c r="T242" s="20">
        <f t="shared" si="52"/>
        <v>3.4749249251664338E-4</v>
      </c>
      <c r="U242" s="20">
        <f t="shared" si="53"/>
        <v>1.0399307781144718</v>
      </c>
      <c r="V242" s="21">
        <f t="shared" si="54"/>
        <v>3.9930778114471766</v>
      </c>
    </row>
    <row r="243" spans="1:22" x14ac:dyDescent="0.3">
      <c r="A243">
        <f t="shared" si="46"/>
        <v>241</v>
      </c>
      <c r="B243" s="7">
        <v>44547</v>
      </c>
      <c r="C243" s="33"/>
      <c r="D243" s="33"/>
      <c r="E243" s="33"/>
      <c r="F243" s="33"/>
      <c r="G243" s="33"/>
      <c r="H243" s="8">
        <v>11.0969</v>
      </c>
      <c r="I243" s="14">
        <f>TRUNC(1000/((1+H243/100)^(NETWORKDAYS($B243,$H$2-1,Feriados!$A$1:$A$936)/252)),6)</f>
        <v>945.18499199999997</v>
      </c>
      <c r="J243" s="15">
        <f t="shared" si="47"/>
        <v>1.7077351169270116E-4</v>
      </c>
      <c r="K243" s="15">
        <f t="shared" si="48"/>
        <v>0.99842367292933842</v>
      </c>
      <c r="L243" s="16">
        <f t="shared" si="55"/>
        <v>-0.15763270706615762</v>
      </c>
      <c r="M243" s="8">
        <v>11.6874</v>
      </c>
      <c r="N243" s="17">
        <f>TRUNC(1000/((1+M243/100)^(NETWORKDAYS($B243,$M$2-1,Feriados!$A$1:$A$936)/252)),6)</f>
        <v>844.24750500000005</v>
      </c>
      <c r="O243" s="18">
        <f t="shared" si="49"/>
        <v>-9.888104120860941E-4</v>
      </c>
      <c r="P243" s="18">
        <f t="shared" si="50"/>
        <v>0.95185825197778517</v>
      </c>
      <c r="Q243" s="19">
        <f t="shared" si="56"/>
        <v>-4.8141748022214825</v>
      </c>
      <c r="R243" s="9">
        <v>9.15</v>
      </c>
      <c r="S243" s="20">
        <f t="shared" si="51"/>
        <v>1.0402921462526036</v>
      </c>
      <c r="T243" s="20">
        <f t="shared" si="52"/>
        <v>3.4749249251664338E-4</v>
      </c>
      <c r="U243" s="20">
        <f t="shared" si="53"/>
        <v>1.0402921462526036</v>
      </c>
      <c r="V243" s="21">
        <f t="shared" si="54"/>
        <v>4.0292146252603578</v>
      </c>
    </row>
    <row r="244" spans="1:22" x14ac:dyDescent="0.3">
      <c r="A244">
        <f t="shared" si="46"/>
        <v>242</v>
      </c>
      <c r="B244" s="7">
        <v>44550</v>
      </c>
      <c r="C244" s="33"/>
      <c r="D244" s="33"/>
      <c r="E244" s="33"/>
      <c r="F244" s="33"/>
      <c r="G244" s="33"/>
      <c r="H244" s="8">
        <v>11.0069</v>
      </c>
      <c r="I244" s="14">
        <f>TRUNC(1000/((1+H244/100)^(NETWORKDAYS($B244,$H$2-1,Feriados!$A$1:$A$936)/252)),6)</f>
        <v>945.98735399999998</v>
      </c>
      <c r="J244" s="15">
        <f t="shared" si="47"/>
        <v>8.4889413902167199E-4</v>
      </c>
      <c r="K244" s="15">
        <f t="shared" si="48"/>
        <v>0.99927122893354858</v>
      </c>
      <c r="L244" s="16">
        <f t="shared" si="55"/>
        <v>-7.2877106645141687E-2</v>
      </c>
      <c r="M244" s="8">
        <v>11.4091</v>
      </c>
      <c r="N244" s="17">
        <f>TRUNC(1000/((1+M244/100)^(NETWORKDAYS($B244,$M$2-1,Feriados!$A$1:$A$936)/252)),6)</f>
        <v>847.84340999999995</v>
      </c>
      <c r="O244" s="18">
        <f t="shared" si="49"/>
        <v>4.2593018974925734E-3</v>
      </c>
      <c r="P244" s="18">
        <f t="shared" si="50"/>
        <v>0.95591250363657809</v>
      </c>
      <c r="Q244" s="19">
        <f t="shared" si="56"/>
        <v>-4.4087496363421907</v>
      </c>
      <c r="R244" s="9">
        <v>9.15</v>
      </c>
      <c r="S244" s="20">
        <f t="shared" si="51"/>
        <v>1.0406536399634503</v>
      </c>
      <c r="T244" s="20">
        <f t="shared" si="52"/>
        <v>3.4749249251664338E-4</v>
      </c>
      <c r="U244" s="20">
        <f t="shared" si="53"/>
        <v>1.0406536399634503</v>
      </c>
      <c r="V244" s="21">
        <f t="shared" si="54"/>
        <v>4.0653639963450283</v>
      </c>
    </row>
    <row r="245" spans="1:22" x14ac:dyDescent="0.3">
      <c r="A245">
        <f t="shared" si="46"/>
        <v>243</v>
      </c>
      <c r="B245" s="7">
        <v>44551</v>
      </c>
      <c r="C245" s="33"/>
      <c r="D245" s="33"/>
      <c r="E245" s="33"/>
      <c r="F245" s="33"/>
      <c r="G245" s="33"/>
      <c r="H245" s="8">
        <v>10.981999999999999</v>
      </c>
      <c r="I245" s="14">
        <f>TRUNC(1000/((1+H245/100)^(NETWORKDAYS($B245,$H$2-1,Feriados!$A$1:$A$936)/252)),6)</f>
        <v>946.49148500000001</v>
      </c>
      <c r="J245" s="15">
        <f t="shared" si="47"/>
        <v>5.3291515776443532E-4</v>
      </c>
      <c r="K245" s="15">
        <f t="shared" si="48"/>
        <v>0.99980375571816515</v>
      </c>
      <c r="L245" s="16">
        <f t="shared" si="55"/>
        <v>-1.9624428183484532E-2</v>
      </c>
      <c r="M245" s="8">
        <v>11.259399999999999</v>
      </c>
      <c r="N245" s="17">
        <f>TRUNC(1000/((1+M245/100)^(NETWORKDAYS($B245,$M$2-1,Feriados!$A$1:$A$936)/252)),6)</f>
        <v>849.94666500000005</v>
      </c>
      <c r="O245" s="18">
        <f t="shared" si="49"/>
        <v>2.4807116210292524E-3</v>
      </c>
      <c r="P245" s="18">
        <f t="shared" si="50"/>
        <v>0.95828384689303647</v>
      </c>
      <c r="Q245" s="19">
        <f t="shared" si="56"/>
        <v>-4.1716153106963532</v>
      </c>
      <c r="R245" s="9">
        <v>9.15</v>
      </c>
      <c r="S245" s="20">
        <f t="shared" si="51"/>
        <v>1.0410152592906476</v>
      </c>
      <c r="T245" s="20">
        <f t="shared" si="52"/>
        <v>3.4749249251664338E-4</v>
      </c>
      <c r="U245" s="20">
        <f t="shared" si="53"/>
        <v>1.0410152592906476</v>
      </c>
      <c r="V245" s="21">
        <f t="shared" si="54"/>
        <v>4.1015259290647643</v>
      </c>
    </row>
    <row r="246" spans="1:22" x14ac:dyDescent="0.3">
      <c r="A246">
        <f t="shared" si="46"/>
        <v>244</v>
      </c>
      <c r="B246" s="7">
        <v>44552</v>
      </c>
      <c r="C246" s="33"/>
      <c r="D246" s="33"/>
      <c r="E246" s="33"/>
      <c r="F246" s="33"/>
      <c r="G246" s="33"/>
      <c r="H246" s="8">
        <v>10.975</v>
      </c>
      <c r="I246" s="14">
        <f>TRUNC(1000/((1+H246/100)^(NETWORKDAYS($B246,$H$2-1,Feriados!$A$1:$A$936)/252)),6)</f>
        <v>946.91420900000003</v>
      </c>
      <c r="J246" s="15">
        <f t="shared" si="47"/>
        <v>4.4662208450829688E-4</v>
      </c>
      <c r="K246" s="15">
        <f t="shared" si="48"/>
        <v>1.0002502901556432</v>
      </c>
      <c r="L246" s="16">
        <f t="shared" si="55"/>
        <v>2.5029015564315138E-2</v>
      </c>
      <c r="M246" s="8">
        <v>11.2582</v>
      </c>
      <c r="N246" s="17">
        <f>TRUNC(1000/((1+M246/100)^(NETWORKDAYS($B246,$M$2-1,Feriados!$A$1:$A$936)/252)),6)</f>
        <v>850.32053900000005</v>
      </c>
      <c r="O246" s="18">
        <f t="shared" si="49"/>
        <v>4.3987936584222176E-4</v>
      </c>
      <c r="P246" s="18">
        <f t="shared" si="50"/>
        <v>0.95870537618390461</v>
      </c>
      <c r="Q246" s="19">
        <f t="shared" si="56"/>
        <v>-4.1294623816095388</v>
      </c>
      <c r="R246" s="9">
        <v>9.15</v>
      </c>
      <c r="S246" s="20">
        <f t="shared" si="51"/>
        <v>1.0413770042778465</v>
      </c>
      <c r="T246" s="20">
        <f t="shared" si="52"/>
        <v>3.4749249251664338E-4</v>
      </c>
      <c r="U246" s="20">
        <f t="shared" si="53"/>
        <v>1.0413770042778465</v>
      </c>
      <c r="V246" s="21">
        <f t="shared" si="54"/>
        <v>4.1377004277846519</v>
      </c>
    </row>
    <row r="247" spans="1:22" x14ac:dyDescent="0.3">
      <c r="A247">
        <f t="shared" si="46"/>
        <v>245</v>
      </c>
      <c r="B247" s="7">
        <v>44553</v>
      </c>
      <c r="C247" s="33"/>
      <c r="D247" s="33"/>
      <c r="E247" s="33"/>
      <c r="F247" s="33"/>
      <c r="G247" s="33"/>
      <c r="H247" s="8">
        <v>11.042899999999999</v>
      </c>
      <c r="I247" s="14">
        <f>TRUNC(1000/((1+H247/100)^(NETWORKDAYS($B247,$H$2-1,Feriados!$A$1:$A$936)/252)),6)</f>
        <v>947.00442199999998</v>
      </c>
      <c r="J247" s="15">
        <f t="shared" si="47"/>
        <v>9.527051040381096E-5</v>
      </c>
      <c r="K247" s="15">
        <f t="shared" si="48"/>
        <v>1.0003455845113178</v>
      </c>
      <c r="L247" s="16">
        <f t="shared" si="55"/>
        <v>3.455845113178313E-2</v>
      </c>
      <c r="M247" s="8">
        <v>11.475899999999999</v>
      </c>
      <c r="N247" s="17">
        <f>TRUNC(1000/((1+M247/100)^(NETWORKDAYS($B247,$M$2-1,Feriados!$A$1:$A$936)/252)),6)</f>
        <v>848.16356900000005</v>
      </c>
      <c r="O247" s="18">
        <f t="shared" si="49"/>
        <v>-2.5366551801002668E-3</v>
      </c>
      <c r="P247" s="18">
        <f t="shared" si="50"/>
        <v>0.95627347122521777</v>
      </c>
      <c r="Q247" s="19">
        <f t="shared" si="56"/>
        <v>-4.3726528774782221</v>
      </c>
      <c r="R247" s="9">
        <v>9.15</v>
      </c>
      <c r="S247" s="20">
        <f t="shared" si="51"/>
        <v>1.0417388749687126</v>
      </c>
      <c r="T247" s="20">
        <f t="shared" si="52"/>
        <v>3.4749249251664338E-4</v>
      </c>
      <c r="U247" s="20">
        <f t="shared" si="53"/>
        <v>1.0417388749687126</v>
      </c>
      <c r="V247" s="21">
        <f t="shared" si="54"/>
        <v>4.1738874968712647</v>
      </c>
    </row>
    <row r="248" spans="1:22" x14ac:dyDescent="0.3">
      <c r="A248">
        <f t="shared" si="46"/>
        <v>246</v>
      </c>
      <c r="B248" s="7">
        <v>44554</v>
      </c>
      <c r="C248" s="33"/>
      <c r="D248" s="33"/>
      <c r="E248" s="33"/>
      <c r="F248" s="33"/>
      <c r="G248" s="33"/>
      <c r="H248" s="8">
        <v>11.042899999999999</v>
      </c>
      <c r="I248" s="14">
        <f>TRUNC(1000/((1+H248/100)^(NETWORKDAYS($B248,$H$2-1,Feriados!$A$1:$A$936)/252)),6)</f>
        <v>947.39813600000002</v>
      </c>
      <c r="J248" s="15">
        <f t="shared" si="47"/>
        <v>4.1574673872002421E-4</v>
      </c>
      <c r="K248" s="15">
        <f t="shared" si="48"/>
        <v>1.0007614749256715</v>
      </c>
      <c r="L248" s="16">
        <f t="shared" si="55"/>
        <v>7.6147492567146813E-2</v>
      </c>
      <c r="M248" s="8">
        <v>11.475899999999999</v>
      </c>
      <c r="N248" s="17">
        <f>TRUNC(1000/((1+M248/100)^(NETWORKDAYS($B248,$M$2-1,Feriados!$A$1:$A$936)/252)),6)</f>
        <v>848.52929400000005</v>
      </c>
      <c r="O248" s="18">
        <f t="shared" si="49"/>
        <v>4.3119630855081859E-4</v>
      </c>
      <c r="P248" s="18">
        <f t="shared" si="50"/>
        <v>0.9566858128159752</v>
      </c>
      <c r="Q248" s="19">
        <f t="shared" si="56"/>
        <v>-4.3314187184024799</v>
      </c>
      <c r="R248" s="9">
        <v>9.15</v>
      </c>
      <c r="S248" s="20">
        <f t="shared" si="51"/>
        <v>1.0421008714069271</v>
      </c>
      <c r="T248" s="20">
        <f t="shared" si="52"/>
        <v>3.4749249251664338E-4</v>
      </c>
      <c r="U248" s="20">
        <f t="shared" si="53"/>
        <v>1.0421008714069271</v>
      </c>
      <c r="V248" s="21">
        <f t="shared" si="54"/>
        <v>4.2100871406927087</v>
      </c>
    </row>
    <row r="249" spans="1:22" x14ac:dyDescent="0.3">
      <c r="A249">
        <f t="shared" si="46"/>
        <v>247</v>
      </c>
      <c r="B249" s="7">
        <v>44557</v>
      </c>
      <c r="C249" s="33"/>
      <c r="D249" s="33"/>
      <c r="E249" s="33"/>
      <c r="F249" s="33"/>
      <c r="G249" s="33"/>
      <c r="H249" s="8">
        <v>11.101599999999999</v>
      </c>
      <c r="I249" s="14">
        <f>TRUNC(1000/((1+H249/100)^(NETWORKDAYS($B249,$H$2-1,Feriados!$A$1:$A$936)/252)),6)</f>
        <v>947.53563899999995</v>
      </c>
      <c r="J249" s="15">
        <f t="shared" si="47"/>
        <v>1.4513750320488406E-4</v>
      </c>
      <c r="K249" s="15">
        <f t="shared" si="48"/>
        <v>1.0009067229474458</v>
      </c>
      <c r="L249" s="16">
        <f t="shared" si="55"/>
        <v>9.0672294744575943E-2</v>
      </c>
      <c r="M249" s="8">
        <v>11.52</v>
      </c>
      <c r="N249" s="17">
        <f>TRUNC(1000/((1+M249/100)^(NETWORKDAYS($B249,$M$2-1,Feriados!$A$1:$A$936)/252)),6)</f>
        <v>848.38902800000005</v>
      </c>
      <c r="O249" s="18">
        <f t="shared" si="49"/>
        <v>-1.6530484096644038E-4</v>
      </c>
      <c r="P249" s="18">
        <f t="shared" si="50"/>
        <v>0.9565276680198328</v>
      </c>
      <c r="Q249" s="19">
        <f t="shared" si="56"/>
        <v>-4.3472331980167205</v>
      </c>
      <c r="R249" s="9">
        <v>9.15</v>
      </c>
      <c r="S249" s="20">
        <f t="shared" si="51"/>
        <v>1.042462993636186</v>
      </c>
      <c r="T249" s="20">
        <f t="shared" si="52"/>
        <v>3.4749249251664338E-4</v>
      </c>
      <c r="U249" s="20">
        <f t="shared" si="53"/>
        <v>1.042462993636186</v>
      </c>
      <c r="V249" s="21">
        <f t="shared" si="54"/>
        <v>4.2462993636185997</v>
      </c>
    </row>
    <row r="250" spans="1:22" x14ac:dyDescent="0.3">
      <c r="A250">
        <f t="shared" si="46"/>
        <v>248</v>
      </c>
      <c r="B250" s="7">
        <v>44558</v>
      </c>
      <c r="C250" s="33"/>
      <c r="D250" s="33"/>
      <c r="E250" s="33"/>
      <c r="F250" s="33"/>
      <c r="G250" s="33"/>
      <c r="H250" s="8">
        <v>11.142300000000001</v>
      </c>
      <c r="I250" s="14">
        <f>TRUNC(1000/((1+H250/100)^(NETWORKDAYS($B250,$H$2-1,Feriados!$A$1:$A$936)/252)),6)</f>
        <v>947.75522599999999</v>
      </c>
      <c r="J250" s="15">
        <f t="shared" si="47"/>
        <v>2.3174537290415742E-4</v>
      </c>
      <c r="K250" s="15">
        <f t="shared" si="48"/>
        <v>1.0011386784491976</v>
      </c>
      <c r="L250" s="16">
        <f t="shared" si="55"/>
        <v>0.11386784491975721</v>
      </c>
      <c r="M250" s="8">
        <v>11.533300000000001</v>
      </c>
      <c r="N250" s="17">
        <f>TRUNC(1000/((1+M250/100)^(NETWORKDAYS($B250,$M$2-1,Feriados!$A$1:$A$936)/252)),6)</f>
        <v>848.60396800000001</v>
      </c>
      <c r="O250" s="18">
        <f t="shared" si="49"/>
        <v>2.5335075408339236E-4</v>
      </c>
      <c r="P250" s="18">
        <f t="shared" si="50"/>
        <v>0.95677000502582721</v>
      </c>
      <c r="Q250" s="19">
        <f t="shared" si="56"/>
        <v>-4.3229994974172792</v>
      </c>
      <c r="R250" s="9">
        <v>9.15</v>
      </c>
      <c r="S250" s="20">
        <f t="shared" si="51"/>
        <v>1.0428252417002011</v>
      </c>
      <c r="T250" s="20">
        <f t="shared" si="52"/>
        <v>3.4749249251664338E-4</v>
      </c>
      <c r="U250" s="20">
        <f t="shared" si="53"/>
        <v>1.0428252417002011</v>
      </c>
      <c r="V250" s="21">
        <f t="shared" si="54"/>
        <v>4.2825241700201078</v>
      </c>
    </row>
    <row r="251" spans="1:22" x14ac:dyDescent="0.3">
      <c r="A251">
        <f t="shared" si="46"/>
        <v>249</v>
      </c>
      <c r="B251" s="7">
        <v>44559</v>
      </c>
      <c r="C251" s="33"/>
      <c r="D251" s="33"/>
      <c r="E251" s="33"/>
      <c r="F251" s="33"/>
      <c r="G251" s="33"/>
      <c r="H251" s="8">
        <v>11.2128</v>
      </c>
      <c r="I251" s="14">
        <f>TRUNC(1000/((1+H251/100)^(NETWORKDAYS($B251,$H$2-1,Feriados!$A$1:$A$936)/252)),6)</f>
        <v>947.84965899999997</v>
      </c>
      <c r="J251" s="15">
        <f t="shared" si="47"/>
        <v>9.9638595925766182E-5</v>
      </c>
      <c r="K251" s="15">
        <f t="shared" si="48"/>
        <v>1.0012384305014452</v>
      </c>
      <c r="L251" s="16">
        <f t="shared" si="55"/>
        <v>0.12384305014452313</v>
      </c>
      <c r="M251" s="8">
        <v>11.666600000000001</v>
      </c>
      <c r="N251" s="17">
        <f>TRUNC(1000/((1+M251/100)^(NETWORKDAYS($B251,$M$2-1,Feriados!$A$1:$A$936)/252)),6)</f>
        <v>847.45190500000001</v>
      </c>
      <c r="O251" s="18">
        <f t="shared" si="49"/>
        <v>-1.3575979413756878E-3</v>
      </c>
      <c r="P251" s="18">
        <f t="shared" si="50"/>
        <v>0.95547109603663416</v>
      </c>
      <c r="Q251" s="19">
        <f t="shared" si="56"/>
        <v>-4.452890396336584</v>
      </c>
      <c r="R251" s="9">
        <v>9.15</v>
      </c>
      <c r="S251" s="20">
        <f t="shared" si="51"/>
        <v>1.0431876156426987</v>
      </c>
      <c r="T251" s="20">
        <f t="shared" si="52"/>
        <v>3.4749249251664338E-4</v>
      </c>
      <c r="U251" s="20">
        <f t="shared" si="53"/>
        <v>1.0431876156426987</v>
      </c>
      <c r="V251" s="21">
        <f t="shared" si="54"/>
        <v>4.3187615642698685</v>
      </c>
    </row>
    <row r="252" spans="1:22" x14ac:dyDescent="0.3">
      <c r="A252">
        <f t="shared" si="46"/>
        <v>250</v>
      </c>
      <c r="B252" s="7">
        <v>44560</v>
      </c>
      <c r="C252" s="33"/>
      <c r="D252" s="33"/>
      <c r="E252" s="33"/>
      <c r="F252" s="33"/>
      <c r="G252" s="33"/>
      <c r="H252" s="8">
        <v>11.2331</v>
      </c>
      <c r="I252" s="14">
        <f>TRUNC(1000/((1+H252/100)^(NETWORKDAYS($B252,$H$2-1,Feriados!$A$1:$A$936)/252)),6)</f>
        <v>948.16294600000003</v>
      </c>
      <c r="J252" s="15">
        <f t="shared" si="47"/>
        <v>3.3052393596944007E-4</v>
      </c>
      <c r="K252" s="15">
        <f t="shared" si="48"/>
        <v>1.0015693637683385</v>
      </c>
      <c r="L252" s="16">
        <f t="shared" si="55"/>
        <v>0.15693637683384942</v>
      </c>
      <c r="M252" s="8">
        <v>11.59</v>
      </c>
      <c r="N252" s="17">
        <f>TRUNC(1000/((1+M252/100)^(NETWORKDAYS($B252,$M$2-1,Feriados!$A$1:$A$936)/252)),6)</f>
        <v>848.69388400000003</v>
      </c>
      <c r="O252" s="18">
        <f t="shared" si="49"/>
        <v>1.4655451155072274E-3</v>
      </c>
      <c r="P252" s="18">
        <f t="shared" si="50"/>
        <v>0.956871382034439</v>
      </c>
      <c r="Q252" s="19">
        <f t="shared" si="56"/>
        <v>-4.3128617965561</v>
      </c>
      <c r="R252" s="9">
        <v>9.15</v>
      </c>
      <c r="S252" s="20">
        <f t="shared" si="51"/>
        <v>1.0435501155074209</v>
      </c>
      <c r="T252" s="20">
        <f t="shared" si="52"/>
        <v>3.4749249251664338E-4</v>
      </c>
      <c r="U252" s="20">
        <f t="shared" si="53"/>
        <v>1.0435501155074209</v>
      </c>
      <c r="V252" s="21">
        <f t="shared" si="54"/>
        <v>4.3550115507420939</v>
      </c>
    </row>
    <row r="253" spans="1:22" x14ac:dyDescent="0.3">
      <c r="A253">
        <f t="shared" si="46"/>
        <v>251</v>
      </c>
      <c r="B253" s="7">
        <v>44561</v>
      </c>
      <c r="C253" s="33"/>
      <c r="D253" s="33"/>
      <c r="E253" s="33"/>
      <c r="F253" s="33"/>
      <c r="G253" s="33"/>
      <c r="H253" s="8">
        <v>11.2331</v>
      </c>
      <c r="I253" s="14">
        <f>TRUNC(1000/((1+H253/100)^(NETWORKDAYS($B253,$H$2-1,Feriados!$A$1:$A$936)/252)),6)</f>
        <v>948.56358399999999</v>
      </c>
      <c r="J253" s="15">
        <f t="shared" si="47"/>
        <v>4.2254129597663059E-4</v>
      </c>
      <c r="K253" s="15">
        <f t="shared" si="48"/>
        <v>1.0019925681853157</v>
      </c>
      <c r="L253" s="16">
        <f t="shared" si="55"/>
        <v>0.19925681853156796</v>
      </c>
      <c r="M253" s="8">
        <v>11.59</v>
      </c>
      <c r="N253" s="17">
        <f>TRUNC(1000/((1+M253/100)^(NETWORKDAYS($B253,$M$2-1,Feriados!$A$1:$A$936)/252)),6)</f>
        <v>849.06328499999995</v>
      </c>
      <c r="O253" s="18">
        <f t="shared" si="49"/>
        <v>4.3525823263723673E-4</v>
      </c>
      <c r="P253" s="18">
        <f t="shared" si="50"/>
        <v>0.9572878681810445</v>
      </c>
      <c r="Q253" s="19">
        <f t="shared" si="56"/>
        <v>-4.2712131818955505</v>
      </c>
      <c r="R253" s="9">
        <v>9.15</v>
      </c>
      <c r="S253" s="20">
        <f t="shared" si="51"/>
        <v>1.0439127413381246</v>
      </c>
      <c r="T253" s="20">
        <f t="shared" si="52"/>
        <v>3.4749249251664338E-4</v>
      </c>
      <c r="U253" s="20">
        <f t="shared" si="53"/>
        <v>1.0439127413381246</v>
      </c>
      <c r="V253" s="21">
        <f t="shared" si="54"/>
        <v>4.3912741338124617</v>
      </c>
    </row>
    <row r="255" spans="1:22" x14ac:dyDescent="0.3">
      <c r="B255" s="7"/>
    </row>
    <row r="256" spans="1:22" x14ac:dyDescent="0.3">
      <c r="B256" s="7"/>
    </row>
    <row r="257" spans="2:2" x14ac:dyDescent="0.3">
      <c r="B257" s="7"/>
    </row>
    <row r="258" spans="2:2" x14ac:dyDescent="0.3">
      <c r="B258" s="7"/>
    </row>
    <row r="259" spans="2:2" x14ac:dyDescent="0.3">
      <c r="B259" s="7"/>
    </row>
    <row r="260" spans="2:2" x14ac:dyDescent="0.3">
      <c r="B260" s="7"/>
    </row>
    <row r="261" spans="2:2" x14ac:dyDescent="0.3">
      <c r="B261" s="7"/>
    </row>
    <row r="262" spans="2:2" x14ac:dyDescent="0.3">
      <c r="B262" s="7"/>
    </row>
    <row r="263" spans="2:2" x14ac:dyDescent="0.3">
      <c r="B263" s="7"/>
    </row>
    <row r="264" spans="2:2" x14ac:dyDescent="0.3">
      <c r="B264" s="7"/>
    </row>
    <row r="265" spans="2:2" x14ac:dyDescent="0.3">
      <c r="B265" s="7"/>
    </row>
    <row r="266" spans="2:2" x14ac:dyDescent="0.3">
      <c r="B266" s="7"/>
    </row>
    <row r="267" spans="2:2" x14ac:dyDescent="0.3">
      <c r="B267" s="7"/>
    </row>
    <row r="268" spans="2:2" x14ac:dyDescent="0.3">
      <c r="B268" s="7"/>
    </row>
    <row r="269" spans="2:2" x14ac:dyDescent="0.3">
      <c r="B269" s="7"/>
    </row>
    <row r="270" spans="2:2" x14ac:dyDescent="0.3">
      <c r="B270" s="7"/>
    </row>
    <row r="271" spans="2:2" x14ac:dyDescent="0.3">
      <c r="B271" s="7"/>
    </row>
    <row r="509" spans="29:32" x14ac:dyDescent="0.3">
      <c r="AC509" s="10"/>
      <c r="AF509" s="10"/>
    </row>
    <row r="510" spans="29:32" x14ac:dyDescent="0.3">
      <c r="AC510" s="10"/>
      <c r="AF510" s="10"/>
    </row>
  </sheetData>
  <autoFilter ref="A2:V25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  <ignoredErrors>
    <ignoredError sqref="AC21:AC22 AF21:AF22 AC25:AC26 AF25:AF26" formulaRange="1"/>
    <ignoredError sqref="AC23 AF23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522"/>
  <sheetViews>
    <sheetView showGridLines="0" topLeftCell="O1" workbookViewId="0">
      <selection activeCell="Y2" sqref="Y2:AF26"/>
    </sheetView>
  </sheetViews>
  <sheetFormatPr defaultRowHeight="14.4" x14ac:dyDescent="0.3"/>
  <cols>
    <col min="1" max="1" width="5.44140625" bestFit="1" customWidth="1"/>
    <col min="2" max="3" width="10.5546875" bestFit="1" customWidth="1"/>
    <col min="4" max="4" width="10.109375" bestFit="1" customWidth="1"/>
    <col min="5" max="6" width="12" bestFit="1" customWidth="1"/>
    <col min="7" max="7" width="10.109375" bestFit="1" customWidth="1"/>
    <col min="8" max="8" width="11.109375" bestFit="1" customWidth="1"/>
    <col min="9" max="9" width="11.5546875" bestFit="1" customWidth="1"/>
    <col min="10" max="10" width="12.6640625" bestFit="1" customWidth="1"/>
    <col min="11" max="11" width="12" bestFit="1" customWidth="1"/>
    <col min="12" max="12" width="14.5546875" bestFit="1" customWidth="1"/>
    <col min="13" max="13" width="11.109375" bestFit="1" customWidth="1"/>
    <col min="14" max="14" width="11.5546875" bestFit="1" customWidth="1"/>
    <col min="15" max="15" width="12.6640625" bestFit="1" customWidth="1"/>
    <col min="16" max="16" width="12" bestFit="1" customWidth="1"/>
    <col min="17" max="17" width="10.109375" bestFit="1" customWidth="1"/>
    <col min="18" max="18" width="6.6640625" bestFit="1" customWidth="1"/>
    <col min="19" max="21" width="12" bestFit="1" customWidth="1"/>
    <col min="22" max="22" width="8.6640625" bestFit="1" customWidth="1"/>
    <col min="23" max="23" width="3.88671875" customWidth="1"/>
    <col min="24" max="24" width="2.6640625" customWidth="1"/>
    <col min="25" max="25" width="20.44140625" bestFit="1" customWidth="1"/>
    <col min="26" max="26" width="10.6640625" bestFit="1" customWidth="1"/>
    <col min="27" max="27" width="5" customWidth="1"/>
    <col min="28" max="28" width="21" bestFit="1" customWidth="1"/>
    <col min="29" max="29" width="10.6640625" bestFit="1" customWidth="1"/>
    <col min="30" max="30" width="5" customWidth="1"/>
    <col min="31" max="31" width="21" bestFit="1" customWidth="1"/>
    <col min="32" max="87" width="10.6640625" bestFit="1" customWidth="1"/>
  </cols>
  <sheetData>
    <row r="1" spans="1:32" x14ac:dyDescent="0.3">
      <c r="C1" s="22" t="s">
        <v>8</v>
      </c>
      <c r="H1" s="25" t="s">
        <v>9</v>
      </c>
      <c r="M1" s="27" t="s">
        <v>10</v>
      </c>
    </row>
    <row r="2" spans="1:32" ht="15.6" x14ac:dyDescent="0.3">
      <c r="A2" s="4" t="s">
        <v>0</v>
      </c>
      <c r="B2" s="5" t="s">
        <v>1</v>
      </c>
      <c r="C2" s="22">
        <v>44378</v>
      </c>
      <c r="D2" s="23" t="s">
        <v>7</v>
      </c>
      <c r="E2" s="24" t="s">
        <v>2</v>
      </c>
      <c r="F2" s="24" t="s">
        <v>3</v>
      </c>
      <c r="G2" s="31" t="s">
        <v>13</v>
      </c>
      <c r="H2" s="25">
        <v>44743</v>
      </c>
      <c r="I2" s="25" t="s">
        <v>7</v>
      </c>
      <c r="J2" s="26" t="s">
        <v>2</v>
      </c>
      <c r="K2" s="26" t="s">
        <v>3</v>
      </c>
      <c r="L2" s="34" t="s">
        <v>12</v>
      </c>
      <c r="M2" s="27">
        <v>45108</v>
      </c>
      <c r="N2" s="27" t="s">
        <v>7</v>
      </c>
      <c r="O2" s="28" t="s">
        <v>2</v>
      </c>
      <c r="P2" s="28" t="s">
        <v>3</v>
      </c>
      <c r="Q2" s="35" t="s">
        <v>14</v>
      </c>
      <c r="R2" s="29" t="s">
        <v>5</v>
      </c>
      <c r="S2" s="30" t="s">
        <v>4</v>
      </c>
      <c r="T2" s="29" t="s">
        <v>2</v>
      </c>
      <c r="U2" s="29" t="s">
        <v>3</v>
      </c>
      <c r="V2" s="29" t="s">
        <v>6</v>
      </c>
      <c r="Y2" s="38" t="s">
        <v>24</v>
      </c>
      <c r="AB2" s="38" t="s">
        <v>24</v>
      </c>
      <c r="AE2" s="38" t="s">
        <v>24</v>
      </c>
    </row>
    <row r="3" spans="1:32" x14ac:dyDescent="0.3">
      <c r="A3" s="6">
        <v>1</v>
      </c>
      <c r="B3" s="7">
        <v>43832</v>
      </c>
      <c r="C3" s="8">
        <v>4.8944000000000001</v>
      </c>
      <c r="D3" s="11">
        <f>TRUNC(1000/((1+C3/100)^(NETWORKDAYS($B3,$C$2-1,Feriados!$A$1:$A$936)/252)),6)</f>
        <v>931.53879600000005</v>
      </c>
      <c r="E3" s="12"/>
      <c r="F3" s="12">
        <v>1</v>
      </c>
      <c r="G3" s="12">
        <v>0</v>
      </c>
      <c r="H3" s="8">
        <v>5.5453999999999999</v>
      </c>
      <c r="I3" s="14">
        <f>TRUNC(1000/((1+H3/100)^(NETWORKDAYS($B3,$H$2-1,Feriados!$A$1:$A$936)/252)),6)</f>
        <v>874.52811699999995</v>
      </c>
      <c r="J3" s="15"/>
      <c r="K3" s="15">
        <v>1</v>
      </c>
      <c r="L3" s="15">
        <v>0</v>
      </c>
      <c r="M3" s="8">
        <v>6.0190999999999999</v>
      </c>
      <c r="N3" s="17">
        <f>TRUNC(1000/((1+M3/100)^(NETWORKDAYS($B3,$M$2-1,Feriados!$A$1:$A$936)/252)),6)</f>
        <v>815.94194000000005</v>
      </c>
      <c r="O3" s="18"/>
      <c r="P3" s="18">
        <v>1</v>
      </c>
      <c r="Q3" s="18">
        <v>0</v>
      </c>
      <c r="R3" s="9">
        <v>4.4000000000000004</v>
      </c>
      <c r="S3" s="20">
        <v>1</v>
      </c>
      <c r="T3" s="20"/>
      <c r="U3" s="20">
        <v>1</v>
      </c>
      <c r="V3" s="20">
        <v>0</v>
      </c>
      <c r="Y3" s="22">
        <f>+C2</f>
        <v>44378</v>
      </c>
      <c r="AB3" s="25">
        <f>+H2</f>
        <v>44743</v>
      </c>
      <c r="AE3" s="41">
        <f>+M2</f>
        <v>45108</v>
      </c>
    </row>
    <row r="4" spans="1:32" x14ac:dyDescent="0.3">
      <c r="A4">
        <f>+A3+1</f>
        <v>2</v>
      </c>
      <c r="B4" s="7">
        <v>43833</v>
      </c>
      <c r="C4" s="8">
        <v>4.8913000000000002</v>
      </c>
      <c r="D4" s="11">
        <f>TRUNC(1000/((1+C4/100)^(NETWORKDAYS($B4,$C$2-1,Feriados!$A$1:$A$936)/252)),6)</f>
        <v>931.75620800000002</v>
      </c>
      <c r="E4" s="12">
        <f t="shared" ref="E4:E67" si="0">+D4/D3-1</f>
        <v>2.3339017218981795E-4</v>
      </c>
      <c r="F4" s="12">
        <f>+(1+E4)*F3</f>
        <v>1.0002333901721898</v>
      </c>
      <c r="G4" s="13">
        <f>+(F4-1)*100</f>
        <v>2.3339017218981795E-2</v>
      </c>
      <c r="H4" s="8">
        <v>5.5644</v>
      </c>
      <c r="I4" s="14">
        <f>TRUNC(1000/((1+H4/100)^(NETWORKDAYS($B4,$H$2-1,Feriados!$A$1:$A$936)/252)),6)</f>
        <v>874.32502199999999</v>
      </c>
      <c r="J4" s="15">
        <f t="shared" ref="J4:J67" si="1">+I4/I3-1</f>
        <v>-2.3223381393000508E-4</v>
      </c>
      <c r="K4" s="15">
        <f>+(1+J4)*K3</f>
        <v>0.99976776618606999</v>
      </c>
      <c r="L4" s="16">
        <f>+(K4-1)*100</f>
        <v>-2.3223381393000508E-2</v>
      </c>
      <c r="M4" s="8">
        <v>6.02</v>
      </c>
      <c r="N4" s="17">
        <f>TRUNC(1000/((1+M4/100)^(NETWORKDAYS($B4,$M$2-1,Feriados!$A$1:$A$936)/252)),6)</f>
        <v>816.10712899999999</v>
      </c>
      <c r="O4" s="18">
        <f t="shared" ref="O4:O67" si="2">+N4/N3-1</f>
        <v>2.0245190485002063E-4</v>
      </c>
      <c r="P4" s="18">
        <f>+(1+O4)*P3</f>
        <v>1.00020245190485</v>
      </c>
      <c r="Q4" s="19">
        <f>+(P4-1)*100</f>
        <v>2.0245190485002063E-2</v>
      </c>
      <c r="R4" s="9">
        <v>4.4000000000000004</v>
      </c>
      <c r="S4" s="20">
        <f>+((R3/100+1)^(1/252))*S3</f>
        <v>1.0001708855892015</v>
      </c>
      <c r="T4" s="20">
        <f t="shared" ref="T4:T67" si="3">+S4/S3-1</f>
        <v>1.7088558920153041E-4</v>
      </c>
      <c r="U4" s="20">
        <f>+(1+T4)*U3</f>
        <v>1.0001708855892015</v>
      </c>
      <c r="V4" s="21">
        <f>+(U4-1)*100</f>
        <v>1.7088558920153041E-2</v>
      </c>
      <c r="Y4" s="12" t="s">
        <v>15</v>
      </c>
      <c r="Z4" s="36">
        <v>43832</v>
      </c>
      <c r="AB4" s="15" t="s">
        <v>15</v>
      </c>
      <c r="AC4" s="36">
        <v>43832</v>
      </c>
      <c r="AE4" s="18" t="s">
        <v>15</v>
      </c>
      <c r="AF4" s="36">
        <v>43832</v>
      </c>
    </row>
    <row r="5" spans="1:32" x14ac:dyDescent="0.3">
      <c r="A5">
        <f t="shared" ref="A5:A68" si="4">+A4+1</f>
        <v>3</v>
      </c>
      <c r="B5" s="7">
        <v>43836</v>
      </c>
      <c r="C5" s="8">
        <v>4.91</v>
      </c>
      <c r="D5" s="11">
        <f>TRUNC(1000/((1+C5/100)^(NETWORKDAYS($B5,$C$2-1,Feriados!$A$1:$A$936)/252)),6)</f>
        <v>931.68758700000001</v>
      </c>
      <c r="E5" s="12">
        <f t="shared" si="0"/>
        <v>-7.3646946927574675E-5</v>
      </c>
      <c r="F5" s="12">
        <f t="shared" ref="F5:F68" si="5">+(1+E5)*F4</f>
        <v>1.0001597260367887</v>
      </c>
      <c r="G5" s="13">
        <f t="shared" ref="G5:G68" si="6">+(F5-1)*100</f>
        <v>1.5972603678870989E-2</v>
      </c>
      <c r="H5" s="8">
        <v>5.5949999999999998</v>
      </c>
      <c r="I5" s="14">
        <f>TRUNC(1000/((1+H5/100)^(NETWORKDAYS($B5,$H$2-1,Feriados!$A$1:$A$936)/252)),6)</f>
        <v>873.88553400000001</v>
      </c>
      <c r="J5" s="15">
        <f t="shared" si="1"/>
        <v>-5.0265975345720193E-4</v>
      </c>
      <c r="K5" s="15">
        <f t="shared" ref="K5:K68" si="7">+(1+J5)*K4</f>
        <v>0.99926522316720445</v>
      </c>
      <c r="L5" s="16">
        <f t="shared" ref="L5:L68" si="8">+(K5-1)*100</f>
        <v>-7.3477683279554729E-2</v>
      </c>
      <c r="M5" s="8">
        <v>6.0705999999999998</v>
      </c>
      <c r="N5" s="17">
        <f>TRUNC(1000/((1+M5/100)^(NETWORKDAYS($B5,$M$2-1,Feriados!$A$1:$A$936)/252)),6)</f>
        <v>814.94515699999999</v>
      </c>
      <c r="O5" s="18">
        <f t="shared" si="2"/>
        <v>-1.4237983699808554E-3</v>
      </c>
      <c r="P5" s="18">
        <f t="shared" ref="P5:P68" si="9">+(1+O5)*P4</f>
        <v>0.99877836528417707</v>
      </c>
      <c r="Q5" s="19">
        <f t="shared" ref="Q5:Q68" si="10">+(P5-1)*100</f>
        <v>-0.12216347158229279</v>
      </c>
      <c r="R5" s="9">
        <v>4.4000000000000004</v>
      </c>
      <c r="S5" s="20">
        <f t="shared" ref="S5:S68" si="11">+((R4/100+1)^(1/252))*S4</f>
        <v>1.0003418003802877</v>
      </c>
      <c r="T5" s="20">
        <f t="shared" si="3"/>
        <v>1.7088558920153041E-4</v>
      </c>
      <c r="U5" s="20">
        <f t="shared" ref="U5:U68" si="12">+(1+T5)*U4</f>
        <v>1.0003418003802877</v>
      </c>
      <c r="V5" s="21">
        <f t="shared" ref="V5:V68" si="13">+(U5-1)*100</f>
        <v>3.4180038028774895E-2</v>
      </c>
      <c r="Y5" s="12" t="s">
        <v>16</v>
      </c>
      <c r="Z5" s="36">
        <v>44196</v>
      </c>
      <c r="AB5" s="15" t="s">
        <v>16</v>
      </c>
      <c r="AC5" s="36">
        <v>44196</v>
      </c>
      <c r="AE5" s="18" t="s">
        <v>16</v>
      </c>
      <c r="AF5" s="36">
        <v>44196</v>
      </c>
    </row>
    <row r="6" spans="1:32" x14ac:dyDescent="0.3">
      <c r="A6">
        <f t="shared" si="4"/>
        <v>4</v>
      </c>
      <c r="B6" s="7">
        <v>43837</v>
      </c>
      <c r="C6" s="8">
        <v>4.8598999999999997</v>
      </c>
      <c r="D6" s="11">
        <f>TRUNC(1000/((1+C6/100)^(NETWORKDAYS($B6,$C$2-1,Feriados!$A$1:$A$936)/252)),6)</f>
        <v>932.52036599999997</v>
      </c>
      <c r="E6" s="12">
        <f t="shared" si="0"/>
        <v>8.9383932084086126E-4</v>
      </c>
      <c r="F6" s="12">
        <f t="shared" si="5"/>
        <v>1.0010537081270419</v>
      </c>
      <c r="G6" s="13">
        <f t="shared" si="6"/>
        <v>0.10537081270418636</v>
      </c>
      <c r="H6" s="8">
        <v>5.54</v>
      </c>
      <c r="I6" s="14">
        <f>TRUNC(1000/((1+H6/100)^(NETWORKDAYS($B6,$H$2-1,Feriados!$A$1:$A$936)/252)),6)</f>
        <v>875.20088799999996</v>
      </c>
      <c r="J6" s="15">
        <f t="shared" si="1"/>
        <v>1.5051788235689312E-3</v>
      </c>
      <c r="K6" s="15">
        <f t="shared" si="7"/>
        <v>1.0007692960202446</v>
      </c>
      <c r="L6" s="16">
        <f t="shared" si="8"/>
        <v>7.6929602024455868E-2</v>
      </c>
      <c r="M6" s="8">
        <v>6.0309999999999997</v>
      </c>
      <c r="N6" s="17">
        <f>TRUNC(1000/((1+M6/100)^(NETWORKDAYS($B6,$M$2-1,Feriados!$A$1:$A$936)/252)),6)</f>
        <v>816.19210799999996</v>
      </c>
      <c r="O6" s="18">
        <f t="shared" si="2"/>
        <v>1.5301041908026836E-3</v>
      </c>
      <c r="P6" s="18">
        <f t="shared" si="9"/>
        <v>1.0003066002465815</v>
      </c>
      <c r="Q6" s="19">
        <f t="shared" si="10"/>
        <v>3.0660024658146767E-2</v>
      </c>
      <c r="R6" s="9">
        <v>4.4000000000000004</v>
      </c>
      <c r="S6" s="20">
        <f t="shared" si="11"/>
        <v>1.0005127443782487</v>
      </c>
      <c r="T6" s="20">
        <f t="shared" si="3"/>
        <v>1.7088558920153041E-4</v>
      </c>
      <c r="U6" s="20">
        <f t="shared" si="12"/>
        <v>1.0005127443782487</v>
      </c>
      <c r="V6" s="21">
        <f t="shared" si="13"/>
        <v>5.1274437824866403E-2</v>
      </c>
    </row>
    <row r="7" spans="1:32" x14ac:dyDescent="0.3">
      <c r="A7">
        <f t="shared" si="4"/>
        <v>5</v>
      </c>
      <c r="B7" s="7">
        <v>43838</v>
      </c>
      <c r="C7" s="8">
        <v>4.7994000000000003</v>
      </c>
      <c r="D7" s="11">
        <f>TRUNC(1000/((1+C7/100)^(NETWORKDAYS($B7,$C$2-1,Feriados!$A$1:$A$936)/252)),6)</f>
        <v>933.48666100000003</v>
      </c>
      <c r="E7" s="12">
        <f t="shared" si="0"/>
        <v>1.0362186556256425E-3</v>
      </c>
      <c r="F7" s="12">
        <f t="shared" si="5"/>
        <v>1.0020910186546863</v>
      </c>
      <c r="G7" s="13">
        <f t="shared" si="6"/>
        <v>0.20910186546863052</v>
      </c>
      <c r="H7" s="8">
        <v>5.4710000000000001</v>
      </c>
      <c r="I7" s="14">
        <f>TRUNC(1000/((1+H7/100)^(NETWORKDAYS($B7,$H$2-1,Feriados!$A$1:$A$936)/252)),6)</f>
        <v>876.80238699999995</v>
      </c>
      <c r="J7" s="15">
        <f t="shared" si="1"/>
        <v>1.8298644596439484E-3</v>
      </c>
      <c r="K7" s="15">
        <f t="shared" si="7"/>
        <v>1.0026005681873349</v>
      </c>
      <c r="L7" s="16">
        <f t="shared" si="8"/>
        <v>0.26005681873348951</v>
      </c>
      <c r="M7" s="8">
        <v>5.9729999999999999</v>
      </c>
      <c r="N7" s="17">
        <f>TRUNC(1000/((1+M7/100)^(NETWORKDAYS($B7,$M$2-1,Feriados!$A$1:$A$936)/252)),6)</f>
        <v>817.93073500000003</v>
      </c>
      <c r="O7" s="18">
        <f t="shared" si="2"/>
        <v>2.1301688450043876E-3</v>
      </c>
      <c r="P7" s="18">
        <f t="shared" si="9"/>
        <v>1.002437422201879</v>
      </c>
      <c r="Q7" s="19">
        <f t="shared" si="10"/>
        <v>0.24374222018790359</v>
      </c>
      <c r="R7" s="9">
        <v>4.4000000000000004</v>
      </c>
      <c r="S7" s="20">
        <f t="shared" si="11"/>
        <v>1.0006837175880754</v>
      </c>
      <c r="T7" s="20">
        <f t="shared" si="3"/>
        <v>1.7088558920153041E-4</v>
      </c>
      <c r="U7" s="20">
        <f t="shared" si="12"/>
        <v>1.0006837175880754</v>
      </c>
      <c r="V7" s="21">
        <f t="shared" si="13"/>
        <v>6.8371758807539429E-2</v>
      </c>
      <c r="Y7" s="37" t="s">
        <v>17</v>
      </c>
      <c r="Z7" s="13">
        <f>((VLOOKUP(Z5,B:G,5,FALSE)/VLOOKUP(Z4,B:G,5,FALSE))-1)*100</f>
        <v>6.2297293735041226</v>
      </c>
      <c r="AB7" s="40" t="s">
        <v>17</v>
      </c>
      <c r="AC7" s="16">
        <f>(((VLOOKUP(AC5,B:V,10,FALSE)/VLOOKUP(AC4,B:V,10,FALSE))-1)*100)</f>
        <v>8.2222648537213061</v>
      </c>
      <c r="AE7" s="39" t="s">
        <v>17</v>
      </c>
      <c r="AF7" s="19">
        <f>(((VLOOKUP(AF5,B:V,15,FALSE)/VLOOKUP(AF4,B:V,15,FALSE))-1)*100)</f>
        <v>8.7344448797421315</v>
      </c>
    </row>
    <row r="8" spans="1:32" x14ac:dyDescent="0.3">
      <c r="A8">
        <f t="shared" si="4"/>
        <v>6</v>
      </c>
      <c r="B8" s="7">
        <v>43839</v>
      </c>
      <c r="C8" s="8">
        <v>4.7892000000000001</v>
      </c>
      <c r="D8" s="11">
        <f>TRUNC(1000/((1+C8/100)^(NETWORKDAYS($B8,$C$2-1,Feriados!$A$1:$A$936)/252)),6)</f>
        <v>933.793406</v>
      </c>
      <c r="E8" s="12">
        <f t="shared" si="0"/>
        <v>3.2860137462642491E-4</v>
      </c>
      <c r="F8" s="12">
        <f t="shared" si="5"/>
        <v>1.002420307140917</v>
      </c>
      <c r="G8" s="13">
        <f t="shared" si="6"/>
        <v>0.24203071409170107</v>
      </c>
      <c r="H8" s="8">
        <v>5.4309000000000003</v>
      </c>
      <c r="I8" s="14">
        <f>TRUNC(1000/((1+H8/100)^(NETWORKDAYS($B8,$H$2-1,Feriados!$A$1:$A$936)/252)),6)</f>
        <v>877.80994699999997</v>
      </c>
      <c r="J8" s="15">
        <f t="shared" si="1"/>
        <v>1.1491300832875417E-3</v>
      </c>
      <c r="K8" s="15">
        <f t="shared" si="7"/>
        <v>1.0037526866617601</v>
      </c>
      <c r="L8" s="16">
        <f t="shared" si="8"/>
        <v>0.37526866617600962</v>
      </c>
      <c r="M8" s="8">
        <v>5.9314999999999998</v>
      </c>
      <c r="N8" s="17">
        <f>TRUNC(1000/((1+M8/100)^(NETWORKDAYS($B8,$M$2-1,Feriados!$A$1:$A$936)/252)),6)</f>
        <v>819.22865200000001</v>
      </c>
      <c r="O8" s="18">
        <f t="shared" si="2"/>
        <v>1.5868299654981932E-3</v>
      </c>
      <c r="P8" s="18">
        <f t="shared" si="9"/>
        <v>1.0040281199419658</v>
      </c>
      <c r="Q8" s="19">
        <f t="shared" si="10"/>
        <v>0.40281199419658353</v>
      </c>
      <c r="R8" s="9">
        <v>4.4000000000000004</v>
      </c>
      <c r="S8" s="20">
        <f t="shared" si="11"/>
        <v>1.0008547200147597</v>
      </c>
      <c r="T8" s="20">
        <f t="shared" si="3"/>
        <v>1.7088558920153041E-4</v>
      </c>
      <c r="U8" s="20">
        <f t="shared" si="12"/>
        <v>1.0008547200147597</v>
      </c>
      <c r="V8" s="21">
        <f t="shared" si="13"/>
        <v>8.5472001475972448E-2</v>
      </c>
      <c r="Y8" s="37" t="s">
        <v>6</v>
      </c>
      <c r="Z8" s="13">
        <f>(((VLOOKUP(Z5,B:V,20,FALSE)/VLOOKUP(Z4,B:V,20,FALSE))-1)*100)</f>
        <v>2.7501409131788668</v>
      </c>
      <c r="AB8" s="40" t="s">
        <v>6</v>
      </c>
      <c r="AC8" s="16">
        <f>(((VLOOKUP(AC5,B:V,20,FALSE)/VLOOKUP(AC4,B:V,20,FALSE))-1)*100)</f>
        <v>2.7501409131788668</v>
      </c>
      <c r="AE8" s="39" t="s">
        <v>6</v>
      </c>
      <c r="AF8" s="19">
        <f>(((VLOOKUP(AF5,B:V,20,FALSE)/VLOOKUP(AF4,B:V,20,FALSE))-1)*100)</f>
        <v>2.7501409131788668</v>
      </c>
    </row>
    <row r="9" spans="1:32" x14ac:dyDescent="0.3">
      <c r="A9">
        <f t="shared" si="4"/>
        <v>7</v>
      </c>
      <c r="B9" s="7">
        <v>43840</v>
      </c>
      <c r="C9" s="8">
        <v>4.8099999999999996</v>
      </c>
      <c r="D9" s="11">
        <f>TRUNC(1000/((1+C9/100)^(NETWORKDAYS($B9,$C$2-1,Feriados!$A$1:$A$936)/252)),6)</f>
        <v>933.69611099999997</v>
      </c>
      <c r="E9" s="12">
        <f t="shared" si="0"/>
        <v>-1.0419328234156922E-4</v>
      </c>
      <c r="F9" s="12">
        <f t="shared" si="5"/>
        <v>1.0023158616788301</v>
      </c>
      <c r="G9" s="13">
        <f t="shared" si="6"/>
        <v>0.23158616788301334</v>
      </c>
      <c r="H9" s="8">
        <v>5.4409999999999998</v>
      </c>
      <c r="I9" s="14">
        <f>TRUNC(1000/((1+H9/100)^(NETWORKDAYS($B9,$H$2-1,Feriados!$A$1:$A$936)/252)),6)</f>
        <v>877.787285</v>
      </c>
      <c r="J9" s="15">
        <f t="shared" si="1"/>
        <v>-2.5816522218113924E-5</v>
      </c>
      <c r="K9" s="15">
        <f t="shared" si="7"/>
        <v>1.0037267732582233</v>
      </c>
      <c r="L9" s="16">
        <f t="shared" si="8"/>
        <v>0.37267732582233482</v>
      </c>
      <c r="M9" s="8">
        <v>5.9429999999999996</v>
      </c>
      <c r="N9" s="17">
        <f>TRUNC(1000/((1+M9/100)^(NETWORKDAYS($B9,$M$2-1,Feriados!$A$1:$A$936)/252)),6)</f>
        <v>819.108609</v>
      </c>
      <c r="O9" s="18">
        <f t="shared" si="2"/>
        <v>-1.4653174020096138E-4</v>
      </c>
      <c r="P9" s="18">
        <f t="shared" si="9"/>
        <v>1.0038809979543399</v>
      </c>
      <c r="Q9" s="19">
        <f t="shared" si="10"/>
        <v>0.38809979543399376</v>
      </c>
      <c r="R9" s="9">
        <v>4.4000000000000004</v>
      </c>
      <c r="S9" s="20">
        <f t="shared" si="11"/>
        <v>1.0010257516632945</v>
      </c>
      <c r="T9" s="20">
        <f t="shared" si="3"/>
        <v>1.7088558920153041E-4</v>
      </c>
      <c r="U9" s="20">
        <f t="shared" si="12"/>
        <v>1.0010257516632945</v>
      </c>
      <c r="V9" s="21">
        <f t="shared" si="13"/>
        <v>0.10257516632945496</v>
      </c>
      <c r="Y9" s="37" t="s">
        <v>19</v>
      </c>
      <c r="Z9" s="13">
        <f>Z7/(((VLOOKUP(Z5,B:V,20,FALSE)/VLOOKUP(Z4,B:V,20,FALSE))-1)*100)*100</f>
        <v>226.52400623003808</v>
      </c>
      <c r="AB9" s="40" t="s">
        <v>19</v>
      </c>
      <c r="AC9" s="16">
        <f>+AC7/AC8*100</f>
        <v>298.97612934375985</v>
      </c>
      <c r="AE9" s="39" t="s">
        <v>19</v>
      </c>
      <c r="AF9" s="19">
        <f>+AF7/AF8*100</f>
        <v>317.59990325899537</v>
      </c>
    </row>
    <row r="10" spans="1:32" x14ac:dyDescent="0.3">
      <c r="A10">
        <f t="shared" si="4"/>
        <v>8</v>
      </c>
      <c r="B10" s="7">
        <v>43843</v>
      </c>
      <c r="C10" s="8">
        <v>4.83</v>
      </c>
      <c r="D10" s="11">
        <f>TRUNC(1000/((1+C10/100)^(NETWORKDAYS($B10,$C$2-1,Feriados!$A$1:$A$936)/252)),6)</f>
        <v>933.610727</v>
      </c>
      <c r="E10" s="12">
        <f t="shared" si="0"/>
        <v>-9.1447312454251417E-5</v>
      </c>
      <c r="F10" s="12">
        <f t="shared" si="5"/>
        <v>1.0022242025870494</v>
      </c>
      <c r="G10" s="13">
        <f t="shared" si="6"/>
        <v>0.2224202587049362</v>
      </c>
      <c r="H10" s="8">
        <v>5.4833999999999996</v>
      </c>
      <c r="I10" s="14">
        <f>TRUNC(1000/((1+H10/100)^(NETWORKDAYS($B10,$H$2-1,Feriados!$A$1:$A$936)/252)),6)</f>
        <v>877.10523999999998</v>
      </c>
      <c r="J10" s="15">
        <f t="shared" si="1"/>
        <v>-7.770048753895642E-4</v>
      </c>
      <c r="K10" s="15">
        <f t="shared" si="7"/>
        <v>1.0029468726618427</v>
      </c>
      <c r="L10" s="16">
        <f t="shared" si="8"/>
        <v>0.2946872661842681</v>
      </c>
      <c r="M10" s="8">
        <v>6.0038</v>
      </c>
      <c r="N10" s="17">
        <f>TRUNC(1000/((1+M10/100)^(NETWORKDAYS($B10,$M$2-1,Feriados!$A$1:$A$936)/252)),6)</f>
        <v>817.67508199999997</v>
      </c>
      <c r="O10" s="18">
        <f t="shared" si="2"/>
        <v>-1.7501061327509504E-3</v>
      </c>
      <c r="P10" s="18">
        <f t="shared" si="9"/>
        <v>1.0021240996632679</v>
      </c>
      <c r="Q10" s="19">
        <f t="shared" si="10"/>
        <v>0.21240996632678755</v>
      </c>
      <c r="R10" s="9">
        <v>4.4000000000000004</v>
      </c>
      <c r="S10" s="20">
        <f t="shared" si="11"/>
        <v>1.0011968125386734</v>
      </c>
      <c r="T10" s="20">
        <f t="shared" si="3"/>
        <v>1.7088558920153041E-4</v>
      </c>
      <c r="U10" s="20">
        <f t="shared" si="12"/>
        <v>1.0011968125386734</v>
      </c>
      <c r="V10" s="21">
        <f t="shared" si="13"/>
        <v>0.11968125386734307</v>
      </c>
      <c r="Y10" s="37" t="s">
        <v>18</v>
      </c>
      <c r="Z10" s="13">
        <f>(((1+Z7/100)^(252/NETWORKDAYS(Z4,Z5-1,Feriados!$A$1:$A$936)))-1)*100</f>
        <v>6.2811007385846329</v>
      </c>
      <c r="AB10" s="40" t="s">
        <v>18</v>
      </c>
      <c r="AC10" s="16">
        <f>(((1+AC7/100)^(252/NETWORKDAYS(AC4,AC5-1,Feriados!$A$1:$A$936)))-1)*100</f>
        <v>8.2906976135152632</v>
      </c>
      <c r="AE10" s="39" t="s">
        <v>18</v>
      </c>
      <c r="AF10" s="19">
        <f>(((1+AF7/100)^(252/NETWORKDAYS(AF4,AF5-1,Feriados!$A$1:$A$936)))-1)*100</f>
        <v>8.8073113046082785</v>
      </c>
    </row>
    <row r="11" spans="1:32" x14ac:dyDescent="0.3">
      <c r="A11">
        <f t="shared" si="4"/>
        <v>9</v>
      </c>
      <c r="B11" s="7">
        <v>43844</v>
      </c>
      <c r="C11" s="8">
        <v>4.7691999999999997</v>
      </c>
      <c r="D11" s="11">
        <f>TRUNC(1000/((1+C11/100)^(NETWORKDAYS($B11,$C$2-1,Feriados!$A$1:$A$936)/252)),6)</f>
        <v>934.57264299999997</v>
      </c>
      <c r="E11" s="12">
        <f t="shared" si="0"/>
        <v>1.0303180674571255E-3</v>
      </c>
      <c r="F11" s="12">
        <f t="shared" si="5"/>
        <v>1.0032568122906176</v>
      </c>
      <c r="G11" s="13">
        <f t="shared" si="6"/>
        <v>0.32568122906175834</v>
      </c>
      <c r="H11" s="8">
        <v>5.4249999999999998</v>
      </c>
      <c r="I11" s="14">
        <f>TRUNC(1000/((1+H11/100)^(NETWORKDAYS($B11,$H$2-1,Feriados!$A$1:$A$936)/252)),6)</f>
        <v>878.48333700000001</v>
      </c>
      <c r="J11" s="15">
        <f t="shared" si="1"/>
        <v>1.5711877402533325E-3</v>
      </c>
      <c r="K11" s="15">
        <f t="shared" si="7"/>
        <v>1.0045226904922944</v>
      </c>
      <c r="L11" s="16">
        <f t="shared" si="8"/>
        <v>0.45226904922943678</v>
      </c>
      <c r="M11" s="8">
        <v>5.9236000000000004</v>
      </c>
      <c r="N11" s="17">
        <f>TRUNC(1000/((1+M11/100)^(NETWORKDAYS($B11,$M$2-1,Feriados!$A$1:$A$936)/252)),6)</f>
        <v>820.00168199999996</v>
      </c>
      <c r="O11" s="18">
        <f t="shared" si="2"/>
        <v>2.8453844946689788E-3</v>
      </c>
      <c r="P11" s="18">
        <f t="shared" si="9"/>
        <v>1.0049755280381838</v>
      </c>
      <c r="Q11" s="19">
        <f t="shared" si="10"/>
        <v>0.49755280381837963</v>
      </c>
      <c r="R11" s="9">
        <v>4.4000000000000004</v>
      </c>
      <c r="S11" s="20">
        <f t="shared" si="11"/>
        <v>1.0013679026458908</v>
      </c>
      <c r="T11" s="20">
        <f t="shared" si="3"/>
        <v>1.7088558920153041E-4</v>
      </c>
      <c r="U11" s="20">
        <f t="shared" si="12"/>
        <v>1.0013679026458908</v>
      </c>
      <c r="V11" s="21">
        <f t="shared" si="13"/>
        <v>0.13679026458908172</v>
      </c>
      <c r="Y11" s="37" t="s">
        <v>23</v>
      </c>
      <c r="Z11" s="13">
        <f>(((1+Z8/100)^(252/NETWORKDAYS(Z4,Z5-1,Feriados!$A$1:$A$936)))-1)*100</f>
        <v>2.7724442559351692</v>
      </c>
      <c r="AB11" s="40" t="s">
        <v>23</v>
      </c>
      <c r="AC11" s="16">
        <f>(((1+AC8/100)^(252/NETWORKDAYS(AC4,AC5-1,Feriados!$A$1:$A$936)))-1)*100</f>
        <v>2.7724442559351692</v>
      </c>
      <c r="AE11" s="39" t="s">
        <v>23</v>
      </c>
      <c r="AF11" s="19">
        <f>(((1+AF8/100)^(252/NETWORKDAYS(AF4,AF5-1,Feriados!$A$1:$A$936)))-1)*100</f>
        <v>2.7724442559351692</v>
      </c>
    </row>
    <row r="12" spans="1:32" x14ac:dyDescent="0.3">
      <c r="A12">
        <f t="shared" si="4"/>
        <v>10</v>
      </c>
      <c r="B12" s="7">
        <v>43845</v>
      </c>
      <c r="C12" s="8">
        <v>4.6890000000000001</v>
      </c>
      <c r="D12" s="11">
        <f>TRUNC(1000/((1+C12/100)^(NETWORKDAYS($B12,$C$2-1,Feriados!$A$1:$A$936)/252)),6)</f>
        <v>935.78281200000004</v>
      </c>
      <c r="E12" s="12">
        <f t="shared" si="0"/>
        <v>1.2948902464289258E-3</v>
      </c>
      <c r="F12" s="12">
        <f t="shared" si="5"/>
        <v>1.0045559197515161</v>
      </c>
      <c r="G12" s="13">
        <f t="shared" si="6"/>
        <v>0.45559197515161465</v>
      </c>
      <c r="H12" s="8">
        <v>5.3150000000000004</v>
      </c>
      <c r="I12" s="14">
        <f>TRUNC(1000/((1+H12/100)^(NETWORKDAYS($B12,$H$2-1,Feriados!$A$1:$A$936)/252)),6)</f>
        <v>880.91626699999995</v>
      </c>
      <c r="J12" s="15">
        <f t="shared" si="1"/>
        <v>2.7694663034911748E-3</v>
      </c>
      <c r="K12" s="15">
        <f t="shared" si="7"/>
        <v>1.0073046822347052</v>
      </c>
      <c r="L12" s="16">
        <f t="shared" si="8"/>
        <v>0.7304682234705151</v>
      </c>
      <c r="M12" s="8">
        <v>5.8437999999999999</v>
      </c>
      <c r="N12" s="17">
        <f>TRUNC(1000/((1+M12/100)^(NETWORKDAYS($B12,$M$2-1,Feriados!$A$1:$A$936)/252)),6)</f>
        <v>822.32088199999998</v>
      </c>
      <c r="O12" s="18">
        <f t="shared" si="2"/>
        <v>2.8282868814897277E-3</v>
      </c>
      <c r="P12" s="18">
        <f t="shared" si="9"/>
        <v>1.0078178871403525</v>
      </c>
      <c r="Q12" s="19">
        <f t="shared" si="10"/>
        <v>0.78178871403524752</v>
      </c>
      <c r="R12" s="9">
        <v>4.4000000000000004</v>
      </c>
      <c r="S12" s="20">
        <f t="shared" si="11"/>
        <v>1.001539021989942</v>
      </c>
      <c r="T12" s="20">
        <f t="shared" si="3"/>
        <v>1.7088558920153041E-4</v>
      </c>
      <c r="U12" s="20">
        <f t="shared" si="12"/>
        <v>1.001539021989942</v>
      </c>
      <c r="V12" s="21">
        <f t="shared" si="13"/>
        <v>0.15390219899420465</v>
      </c>
      <c r="Y12" s="37" t="s">
        <v>20</v>
      </c>
      <c r="Z12" s="13">
        <f>MAX(G3:G377)</f>
        <v>6.2297293735041226</v>
      </c>
      <c r="AB12" s="40" t="s">
        <v>20</v>
      </c>
      <c r="AC12" s="16">
        <f>MAX(L3:L900)</f>
        <v>8.2222648537213061</v>
      </c>
      <c r="AE12" s="39" t="s">
        <v>20</v>
      </c>
      <c r="AF12" s="19">
        <f>MAX(Q3:Q900)</f>
        <v>8.7344448797421315</v>
      </c>
    </row>
    <row r="13" spans="1:32" x14ac:dyDescent="0.3">
      <c r="A13">
        <f t="shared" si="4"/>
        <v>11</v>
      </c>
      <c r="B13" s="7">
        <v>43846</v>
      </c>
      <c r="C13" s="8">
        <v>4.7590000000000003</v>
      </c>
      <c r="D13" s="11">
        <f>TRUNC(1000/((1+C13/100)^(NETWORKDAYS($B13,$C$2-1,Feriados!$A$1:$A$936)/252)),6)</f>
        <v>935.04976399999998</v>
      </c>
      <c r="E13" s="12">
        <f t="shared" si="0"/>
        <v>-7.8335270812823765E-4</v>
      </c>
      <c r="F13" s="12">
        <f t="shared" si="5"/>
        <v>1.0037689981513125</v>
      </c>
      <c r="G13" s="13">
        <f t="shared" si="6"/>
        <v>0.37689981513124859</v>
      </c>
      <c r="H13" s="8">
        <v>5.415</v>
      </c>
      <c r="I13" s="14">
        <f>TRUNC(1000/((1+H13/100)^(NETWORKDAYS($B13,$H$2-1,Feriados!$A$1:$A$936)/252)),6)</f>
        <v>879.05555600000002</v>
      </c>
      <c r="J13" s="15">
        <f t="shared" si="1"/>
        <v>-2.112245022261483E-3</v>
      </c>
      <c r="K13" s="15">
        <f t="shared" si="7"/>
        <v>1.0051770079337543</v>
      </c>
      <c r="L13" s="16">
        <f t="shared" si="8"/>
        <v>0.51770079337543073</v>
      </c>
      <c r="M13" s="8">
        <v>5.9638999999999998</v>
      </c>
      <c r="N13" s="17">
        <f>TRUNC(1000/((1+M13/100)^(NETWORKDAYS($B13,$M$2-1,Feriados!$A$1:$A$936)/252)),6)</f>
        <v>819.30334200000004</v>
      </c>
      <c r="O13" s="18">
        <f t="shared" si="2"/>
        <v>-3.6695407669338209E-3</v>
      </c>
      <c r="P13" s="18">
        <f t="shared" si="9"/>
        <v>1.0041196583178458</v>
      </c>
      <c r="Q13" s="19">
        <f t="shared" si="10"/>
        <v>0.41196583178457757</v>
      </c>
      <c r="R13" s="9">
        <v>4.4000000000000004</v>
      </c>
      <c r="S13" s="20">
        <f t="shared" si="11"/>
        <v>1.0017101705758231</v>
      </c>
      <c r="T13" s="20">
        <f t="shared" si="3"/>
        <v>1.7088558920153041E-4</v>
      </c>
      <c r="U13" s="20">
        <f t="shared" si="12"/>
        <v>1.0017101705758231</v>
      </c>
      <c r="V13" s="21">
        <f t="shared" si="13"/>
        <v>0.17101705758231223</v>
      </c>
      <c r="Y13" s="46" t="s">
        <v>1</v>
      </c>
      <c r="Z13" s="45">
        <f>INDEX($B$2:$V$504,MATCH(Z12,G2:G504,0),MATCH("Data",$B$2:$V$2,0))</f>
        <v>44196</v>
      </c>
      <c r="AB13" s="47" t="s">
        <v>1</v>
      </c>
      <c r="AC13" s="48">
        <f>INDEX($B$2:$V$504,MATCH(AC12,L2:L504,0),MATCH("Data",$B$2:$V$2,0))</f>
        <v>44196</v>
      </c>
      <c r="AE13" s="50" t="s">
        <v>1</v>
      </c>
      <c r="AF13" s="49">
        <f>INDEX($B$2:$V$504,MATCH(AF12,Q2:Q504,0),MATCH("Data",$B$2:$V$2,0))</f>
        <v>44196</v>
      </c>
    </row>
    <row r="14" spans="1:32" x14ac:dyDescent="0.3">
      <c r="A14">
        <f t="shared" si="4"/>
        <v>12</v>
      </c>
      <c r="B14" s="7">
        <v>43847</v>
      </c>
      <c r="C14" s="8">
        <v>4.7188999999999997</v>
      </c>
      <c r="D14" s="11">
        <f>TRUNC(1000/((1+C14/100)^(NETWORKDAYS($B14,$C$2-1,Feriados!$A$1:$A$936)/252)),6)</f>
        <v>935.738204</v>
      </c>
      <c r="E14" s="12">
        <f t="shared" si="0"/>
        <v>7.3626027887008227E-4</v>
      </c>
      <c r="F14" s="12">
        <f t="shared" si="5"/>
        <v>1.0045080333938126</v>
      </c>
      <c r="G14" s="13">
        <f t="shared" si="6"/>
        <v>0.45080333938125605</v>
      </c>
      <c r="H14" s="8">
        <v>5.3949999999999996</v>
      </c>
      <c r="I14" s="14">
        <f>TRUNC(1000/((1+H14/100)^(NETWORKDAYS($B14,$H$2-1,Feriados!$A$1:$A$936)/252)),6)</f>
        <v>879.64677200000006</v>
      </c>
      <c r="J14" s="15">
        <f t="shared" si="1"/>
        <v>6.7255817446887356E-4</v>
      </c>
      <c r="K14" s="15">
        <f t="shared" si="7"/>
        <v>1.0058530479472283</v>
      </c>
      <c r="L14" s="16">
        <f t="shared" si="8"/>
        <v>0.58530479472282959</v>
      </c>
      <c r="M14" s="8">
        <v>5.9438000000000004</v>
      </c>
      <c r="N14" s="17">
        <f>TRUNC(1000/((1+M14/100)^(NETWORKDAYS($B14,$M$2-1,Feriados!$A$1:$A$936)/252)),6)</f>
        <v>820.02611999999999</v>
      </c>
      <c r="O14" s="18">
        <f t="shared" si="2"/>
        <v>8.8218607559387152E-4</v>
      </c>
      <c r="P14" s="18">
        <f t="shared" si="9"/>
        <v>1.0050054786986438</v>
      </c>
      <c r="Q14" s="19">
        <f t="shared" si="10"/>
        <v>0.50054786986437616</v>
      </c>
      <c r="R14" s="9">
        <v>4.4000000000000004</v>
      </c>
      <c r="S14" s="20">
        <f t="shared" si="11"/>
        <v>1.0018813484085312</v>
      </c>
      <c r="T14" s="20">
        <f t="shared" si="3"/>
        <v>1.7088558920153041E-4</v>
      </c>
      <c r="U14" s="20">
        <f t="shared" si="12"/>
        <v>1.0018813484085312</v>
      </c>
      <c r="V14" s="21">
        <f t="shared" si="13"/>
        <v>0.18813484085311583</v>
      </c>
      <c r="Y14" s="37" t="s">
        <v>21</v>
      </c>
      <c r="Z14" s="13">
        <f>MIN(G3:G377)</f>
        <v>-1.4687740391194914E-2</v>
      </c>
      <c r="AB14" s="40" t="s">
        <v>21</v>
      </c>
      <c r="AC14" s="16">
        <f>MIN(L3:L900)</f>
        <v>-1.6224139309176988</v>
      </c>
      <c r="AE14" s="39" t="s">
        <v>21</v>
      </c>
      <c r="AF14" s="19">
        <f>MIN(Q3:Q900)</f>
        <v>-4.1865655294052173</v>
      </c>
    </row>
    <row r="15" spans="1:32" x14ac:dyDescent="0.3">
      <c r="A15">
        <f t="shared" si="4"/>
        <v>13</v>
      </c>
      <c r="B15" s="7">
        <v>43850</v>
      </c>
      <c r="C15" s="8">
        <v>4.7282000000000002</v>
      </c>
      <c r="D15" s="11">
        <f>TRUNC(1000/((1+C15/100)^(NETWORKDAYS($B15,$C$2-1,Feriados!$A$1:$A$936)/252)),6)</f>
        <v>935.79004899999995</v>
      </c>
      <c r="E15" s="12">
        <f t="shared" si="0"/>
        <v>5.5405453980972297E-5</v>
      </c>
      <c r="F15" s="12">
        <f t="shared" si="5"/>
        <v>1.0045636886174303</v>
      </c>
      <c r="G15" s="13">
        <f t="shared" si="6"/>
        <v>0.45636886174302838</v>
      </c>
      <c r="H15" s="8">
        <v>5.4050000000000002</v>
      </c>
      <c r="I15" s="14">
        <f>TRUNC(1000/((1+H15/100)^(NETWORKDAYS($B15,$H$2-1,Feriados!$A$1:$A$936)/252)),6)</f>
        <v>879.62684300000001</v>
      </c>
      <c r="J15" s="15">
        <f t="shared" si="1"/>
        <v>-2.2655684798089659E-5</v>
      </c>
      <c r="K15" s="15">
        <f t="shared" si="7"/>
        <v>1.0058302596576207</v>
      </c>
      <c r="L15" s="16">
        <f t="shared" si="8"/>
        <v>0.58302596576207399</v>
      </c>
      <c r="M15" s="8">
        <v>5.9450000000000003</v>
      </c>
      <c r="N15" s="17">
        <f>TRUNC(1000/((1+M15/100)^(NETWORKDAYS($B15,$M$2-1,Feriados!$A$1:$A$936)/252)),6)</f>
        <v>820.18213900000001</v>
      </c>
      <c r="O15" s="18">
        <f t="shared" si="2"/>
        <v>1.9026101266139683E-4</v>
      </c>
      <c r="P15" s="18">
        <f t="shared" si="9"/>
        <v>1.0051966920587512</v>
      </c>
      <c r="Q15" s="19">
        <f t="shared" si="10"/>
        <v>0.51966920587511733</v>
      </c>
      <c r="R15" s="9">
        <v>4.4000000000000004</v>
      </c>
      <c r="S15" s="20">
        <f t="shared" si="11"/>
        <v>1.0020525554930639</v>
      </c>
      <c r="T15" s="20">
        <f t="shared" si="3"/>
        <v>1.7088558920153041E-4</v>
      </c>
      <c r="U15" s="20">
        <f t="shared" si="12"/>
        <v>1.0020525554930639</v>
      </c>
      <c r="V15" s="21">
        <f t="shared" si="13"/>
        <v>0.20525554930639345</v>
      </c>
      <c r="Y15" s="46" t="s">
        <v>1</v>
      </c>
      <c r="Z15" s="45">
        <f>INDEX($B$2:$V$504,MATCH(Z14,G2:G504,0),MATCH("Data",$B$2:$V$2,0))</f>
        <v>43902</v>
      </c>
      <c r="AB15" s="47" t="s">
        <v>1</v>
      </c>
      <c r="AC15" s="48">
        <f>INDEX($B$2:$V$504,MATCH(AC14,L2:L504,0),MATCH("Data",$B$2:$V$2,0))</f>
        <v>43902</v>
      </c>
      <c r="AE15" s="50" t="s">
        <v>1</v>
      </c>
      <c r="AF15" s="49">
        <f>INDEX($B$2:$V$504,MATCH(AF14,Q2:Q504,0),MATCH("Data",$B$2:$V$2,0))</f>
        <v>43913</v>
      </c>
    </row>
    <row r="16" spans="1:32" x14ac:dyDescent="0.3">
      <c r="A16">
        <f t="shared" si="4"/>
        <v>14</v>
      </c>
      <c r="B16" s="7">
        <v>43851</v>
      </c>
      <c r="C16" s="8">
        <v>4.6882000000000001</v>
      </c>
      <c r="D16" s="11">
        <f>TRUNC(1000/((1+C16/100)^(NETWORKDAYS($B16,$C$2-1,Feriados!$A$1:$A$936)/252)),6)</f>
        <v>936.47396500000002</v>
      </c>
      <c r="E16" s="12">
        <f t="shared" si="0"/>
        <v>7.3084342019980042E-4</v>
      </c>
      <c r="F16" s="12">
        <f t="shared" si="5"/>
        <v>1.0052978673794279</v>
      </c>
      <c r="G16" s="13">
        <f t="shared" si="6"/>
        <v>0.52978673794279452</v>
      </c>
      <c r="H16" s="8">
        <v>5.3358999999999996</v>
      </c>
      <c r="I16" s="14">
        <f>TRUNC(1000/((1+H16/100)^(NETWORKDAYS($B16,$H$2-1,Feriados!$A$1:$A$936)/252)),6)</f>
        <v>881.21521299999995</v>
      </c>
      <c r="J16" s="15">
        <f t="shared" si="1"/>
        <v>1.8057316152184644E-3</v>
      </c>
      <c r="K16" s="15">
        <f t="shared" si="7"/>
        <v>1.0076465191570279</v>
      </c>
      <c r="L16" s="16">
        <f t="shared" si="8"/>
        <v>0.76465191570278535</v>
      </c>
      <c r="M16" s="8">
        <v>5.8943000000000003</v>
      </c>
      <c r="N16" s="17">
        <f>TRUNC(1000/((1+M16/100)^(NETWORKDAYS($B16,$M$2-1,Feriados!$A$1:$A$936)/252)),6)</f>
        <v>821.71756300000004</v>
      </c>
      <c r="O16" s="18">
        <f t="shared" si="2"/>
        <v>1.8720524710182929E-3</v>
      </c>
      <c r="P16" s="18">
        <f t="shared" si="9"/>
        <v>1.0070784730099791</v>
      </c>
      <c r="Q16" s="19">
        <f t="shared" si="10"/>
        <v>0.70784730099791027</v>
      </c>
      <c r="R16" s="9">
        <v>4.4000000000000004</v>
      </c>
      <c r="S16" s="20">
        <f t="shared" si="11"/>
        <v>1.0022237918344203</v>
      </c>
      <c r="T16" s="20">
        <f t="shared" si="3"/>
        <v>1.7088558920153041E-4</v>
      </c>
      <c r="U16" s="20">
        <f t="shared" si="12"/>
        <v>1.0022237918344203</v>
      </c>
      <c r="V16" s="21">
        <f t="shared" si="13"/>
        <v>0.22237918344203411</v>
      </c>
      <c r="Y16" s="37" t="s">
        <v>22</v>
      </c>
      <c r="Z16" s="13">
        <f>_xlfn.STDEV.S(E4:E377)*SQRT(252)</f>
        <v>2.6484384665151649E-2</v>
      </c>
      <c r="AB16" s="40" t="s">
        <v>22</v>
      </c>
      <c r="AC16" s="16">
        <f>_xlfn.STDEV.S(J4:J900)*SQRT(252)</f>
        <v>6.4838973962208168E-2</v>
      </c>
      <c r="AE16" s="39" t="s">
        <v>22</v>
      </c>
      <c r="AF16" s="19">
        <f>_xlfn.STDEV.S(O4:O900)*SQRT(252)</f>
        <v>0.10865070678543379</v>
      </c>
    </row>
    <row r="17" spans="1:32" x14ac:dyDescent="0.3">
      <c r="A17">
        <f t="shared" si="4"/>
        <v>15</v>
      </c>
      <c r="B17" s="7">
        <v>43852</v>
      </c>
      <c r="C17" s="8">
        <v>4.6280999999999999</v>
      </c>
      <c r="D17" s="11">
        <f>TRUNC(1000/((1+C17/100)^(NETWORKDAYS($B17,$C$2-1,Feriados!$A$1:$A$936)/252)),6)</f>
        <v>937.41294000000005</v>
      </c>
      <c r="E17" s="12">
        <f t="shared" si="0"/>
        <v>1.0026706935735152E-3</v>
      </c>
      <c r="F17" s="12">
        <f t="shared" si="5"/>
        <v>1.0063058500893614</v>
      </c>
      <c r="G17" s="13">
        <f t="shared" si="6"/>
        <v>0.63058500893613534</v>
      </c>
      <c r="H17" s="8">
        <v>5.2750000000000004</v>
      </c>
      <c r="I17" s="14">
        <f>TRUNC(1000/((1+H17/100)^(NETWORKDAYS($B17,$H$2-1,Feriados!$A$1:$A$936)/252)),6)</f>
        <v>882.63579300000004</v>
      </c>
      <c r="J17" s="15">
        <f t="shared" si="1"/>
        <v>1.6120693095660332E-3</v>
      </c>
      <c r="K17" s="15">
        <f t="shared" si="7"/>
        <v>1.009270915185452</v>
      </c>
      <c r="L17" s="16">
        <f t="shared" si="8"/>
        <v>0.92709151854519778</v>
      </c>
      <c r="M17" s="8">
        <v>5.8240999999999996</v>
      </c>
      <c r="N17" s="17">
        <f>TRUNC(1000/((1+M17/100)^(NETWORKDAYS($B17,$M$2-1,Feriados!$A$1:$A$936)/252)),6)</f>
        <v>823.77300600000001</v>
      </c>
      <c r="O17" s="18">
        <f t="shared" si="2"/>
        <v>2.5013984032369319E-3</v>
      </c>
      <c r="P17" s="18">
        <f t="shared" si="9"/>
        <v>1.0095975774943005</v>
      </c>
      <c r="Q17" s="19">
        <f t="shared" si="10"/>
        <v>0.95975774943004577</v>
      </c>
      <c r="R17" s="9">
        <v>4.4000000000000004</v>
      </c>
      <c r="S17" s="20">
        <f t="shared" si="11"/>
        <v>1.0023950574375997</v>
      </c>
      <c r="T17" s="20">
        <f t="shared" si="3"/>
        <v>1.7088558920153041E-4</v>
      </c>
      <c r="U17" s="20">
        <f t="shared" si="12"/>
        <v>1.0023950574375997</v>
      </c>
      <c r="V17" s="21">
        <f t="shared" si="13"/>
        <v>0.23950574375997125</v>
      </c>
    </row>
    <row r="18" spans="1:32" x14ac:dyDescent="0.3">
      <c r="A18">
        <f t="shared" si="4"/>
        <v>16</v>
      </c>
      <c r="B18" s="7">
        <v>43853</v>
      </c>
      <c r="C18" s="8">
        <v>4.6689999999999996</v>
      </c>
      <c r="D18" s="11">
        <f>TRUNC(1000/((1+C18/100)^(NETWORKDAYS($B18,$C$2-1,Feriados!$A$1:$A$936)/252)),6)</f>
        <v>937.05936899999995</v>
      </c>
      <c r="E18" s="12">
        <f t="shared" si="0"/>
        <v>-3.7717742620457795E-4</v>
      </c>
      <c r="F18" s="12">
        <f t="shared" si="5"/>
        <v>1.00592629423885</v>
      </c>
      <c r="G18" s="13">
        <f t="shared" si="6"/>
        <v>0.59262942388500495</v>
      </c>
      <c r="H18" s="8">
        <v>5.3150000000000004</v>
      </c>
      <c r="I18" s="14">
        <f>TRUNC(1000/((1+H18/100)^(NETWORKDAYS($B18,$H$2-1,Feriados!$A$1:$A$936)/252)),6)</f>
        <v>882.00310000000002</v>
      </c>
      <c r="J18" s="15">
        <f t="shared" si="1"/>
        <v>-7.1682227824632072E-4</v>
      </c>
      <c r="K18" s="15">
        <f t="shared" si="7"/>
        <v>1.0085474473086611</v>
      </c>
      <c r="L18" s="16">
        <f t="shared" si="8"/>
        <v>0.85474473086610825</v>
      </c>
      <c r="M18" s="8">
        <v>5.8541999999999996</v>
      </c>
      <c r="N18" s="17">
        <f>TRUNC(1000/((1+M18/100)^(NETWORKDAYS($B18,$M$2-1,Feriados!$A$1:$A$936)/252)),6)</f>
        <v>823.15691300000003</v>
      </c>
      <c r="O18" s="18">
        <f t="shared" si="2"/>
        <v>-7.4789170743960742E-4</v>
      </c>
      <c r="P18" s="18">
        <f t="shared" si="9"/>
        <v>1.0088425078382413</v>
      </c>
      <c r="Q18" s="19">
        <f t="shared" si="10"/>
        <v>0.88425078382412536</v>
      </c>
      <c r="R18" s="9">
        <v>4.4000000000000004</v>
      </c>
      <c r="S18" s="20">
        <f t="shared" si="11"/>
        <v>1.0025663523076027</v>
      </c>
      <c r="T18" s="20">
        <f t="shared" si="3"/>
        <v>1.7088558920153041E-4</v>
      </c>
      <c r="U18" s="20">
        <f t="shared" si="12"/>
        <v>1.0025663523076027</v>
      </c>
      <c r="V18" s="21">
        <f t="shared" si="13"/>
        <v>0.2566352307602715</v>
      </c>
      <c r="Y18" s="37" t="s">
        <v>25</v>
      </c>
      <c r="Z18" s="13">
        <f>+VLOOKUP(Z4,B2:V504,2,FALSE)</f>
        <v>4.8944000000000001</v>
      </c>
      <c r="AB18" s="40" t="s">
        <v>25</v>
      </c>
      <c r="AC18" s="16">
        <f>+VLOOKUP(AC4,B2:V504,7,FALSE)</f>
        <v>5.5453999999999999</v>
      </c>
      <c r="AE18" s="39" t="s">
        <v>25</v>
      </c>
      <c r="AF18" s="19">
        <f>+VLOOKUP(AF4,B2:V504,12,FALSE)</f>
        <v>6.0190999999999999</v>
      </c>
    </row>
    <row r="19" spans="1:32" x14ac:dyDescent="0.3">
      <c r="A19">
        <f t="shared" si="4"/>
        <v>17</v>
      </c>
      <c r="B19" s="7">
        <v>43854</v>
      </c>
      <c r="C19" s="8">
        <v>4.66</v>
      </c>
      <c r="D19" s="11">
        <f>TRUNC(1000/((1+C19/100)^(NETWORKDAYS($B19,$C$2-1,Feriados!$A$1:$A$936)/252)),6)</f>
        <v>937.343568</v>
      </c>
      <c r="E19" s="12">
        <f t="shared" si="0"/>
        <v>3.0328814737035081E-4</v>
      </c>
      <c r="F19" s="12">
        <f t="shared" si="5"/>
        <v>1.0062313797610209</v>
      </c>
      <c r="G19" s="13">
        <f t="shared" si="6"/>
        <v>0.62313797610209498</v>
      </c>
      <c r="H19" s="8">
        <v>5.3049999999999997</v>
      </c>
      <c r="I19" s="14">
        <f>TRUNC(1000/((1+H19/100)^(NETWORKDAYS($B19,$H$2-1,Feriados!$A$1:$A$936)/252)),6)</f>
        <v>882.38716999999997</v>
      </c>
      <c r="J19" s="15">
        <f t="shared" si="1"/>
        <v>4.3545198423911025E-4</v>
      </c>
      <c r="K19" s="15">
        <f t="shared" si="7"/>
        <v>1.008986621295791</v>
      </c>
      <c r="L19" s="16">
        <f t="shared" si="8"/>
        <v>0.89866212957909752</v>
      </c>
      <c r="M19" s="8">
        <v>5.8339999999999996</v>
      </c>
      <c r="N19" s="17">
        <f>TRUNC(1000/((1+M19/100)^(NETWORKDAYS($B19,$M$2-1,Feriados!$A$1:$A$936)/252)),6)</f>
        <v>823.87981600000001</v>
      </c>
      <c r="O19" s="18">
        <f t="shared" si="2"/>
        <v>8.78208016701576E-4</v>
      </c>
      <c r="P19" s="18">
        <f t="shared" si="9"/>
        <v>1.0097284814162142</v>
      </c>
      <c r="Q19" s="19">
        <f t="shared" si="10"/>
        <v>0.97284814162141853</v>
      </c>
      <c r="R19" s="9">
        <v>4.4000000000000004</v>
      </c>
      <c r="S19" s="20">
        <f t="shared" si="11"/>
        <v>1.0027376764494305</v>
      </c>
      <c r="T19" s="20">
        <f t="shared" si="3"/>
        <v>1.7088558920153041E-4</v>
      </c>
      <c r="U19" s="20">
        <f t="shared" si="12"/>
        <v>1.0027376764494305</v>
      </c>
      <c r="V19" s="21">
        <f t="shared" si="13"/>
        <v>0.27376764494304595</v>
      </c>
      <c r="Y19" s="37" t="s">
        <v>26</v>
      </c>
      <c r="Z19" s="13">
        <f>+VLOOKUP(Z5,B2:V504,2,FALSE)</f>
        <v>2.1534</v>
      </c>
      <c r="AB19" s="40" t="s">
        <v>26</v>
      </c>
      <c r="AC19" s="16">
        <f>+VLOOKUP(AC5,B3:V505,12,FALSE)</f>
        <v>4.9273999999999996</v>
      </c>
      <c r="AE19" s="39" t="s">
        <v>26</v>
      </c>
      <c r="AF19" s="19">
        <f>+VLOOKUP(AF5,B2:V504,12,FALSE)</f>
        <v>4.9273999999999996</v>
      </c>
    </row>
    <row r="20" spans="1:32" x14ac:dyDescent="0.3">
      <c r="A20">
        <f t="shared" si="4"/>
        <v>18</v>
      </c>
      <c r="B20" s="7">
        <v>43857</v>
      </c>
      <c r="C20" s="8">
        <v>4.6100000000000003</v>
      </c>
      <c r="D20" s="11">
        <f>TRUNC(1000/((1+C20/100)^(NETWORKDAYS($B20,$C$2-1,Feriados!$A$1:$A$936)/252)),6)</f>
        <v>938.14787000000001</v>
      </c>
      <c r="E20" s="12">
        <f t="shared" si="0"/>
        <v>8.5806531079746229E-4</v>
      </c>
      <c r="F20" s="12">
        <f t="shared" si="5"/>
        <v>1.0070947920026299</v>
      </c>
      <c r="G20" s="13">
        <f t="shared" si="6"/>
        <v>0.70947920026298572</v>
      </c>
      <c r="H20" s="8">
        <v>5.2450000000000001</v>
      </c>
      <c r="I20" s="14">
        <f>TRUNC(1000/((1+H20/100)^(NETWORKDAYS($B20,$H$2-1,Feriados!$A$1:$A$936)/252)),6)</f>
        <v>883.78462400000001</v>
      </c>
      <c r="J20" s="15">
        <f t="shared" si="1"/>
        <v>1.5837197632870836E-3</v>
      </c>
      <c r="K20" s="15">
        <f t="shared" si="7"/>
        <v>1.0105845733488295</v>
      </c>
      <c r="L20" s="16">
        <f t="shared" si="8"/>
        <v>1.0584573348829451</v>
      </c>
      <c r="M20" s="8">
        <v>5.7941000000000003</v>
      </c>
      <c r="N20" s="17">
        <f>TRUNC(1000/((1+M20/100)^(NETWORKDAYS($B20,$M$2-1,Feriados!$A$1:$A$936)/252)),6)</f>
        <v>825.12634500000001</v>
      </c>
      <c r="O20" s="18">
        <f t="shared" si="2"/>
        <v>1.5129985900759202E-3</v>
      </c>
      <c r="P20" s="18">
        <f t="shared" si="9"/>
        <v>1.0112561991849565</v>
      </c>
      <c r="Q20" s="19">
        <f t="shared" si="10"/>
        <v>1.1256199184956461</v>
      </c>
      <c r="R20" s="9">
        <v>4.4000000000000004</v>
      </c>
      <c r="S20" s="20">
        <f t="shared" si="11"/>
        <v>1.0029090298680852</v>
      </c>
      <c r="T20" s="20">
        <f t="shared" si="3"/>
        <v>1.7088558920153041E-4</v>
      </c>
      <c r="U20" s="20">
        <f t="shared" si="12"/>
        <v>1.0029090298680852</v>
      </c>
      <c r="V20" s="21">
        <f t="shared" si="13"/>
        <v>0.29090298680851667</v>
      </c>
      <c r="Y20" s="43" t="s">
        <v>29</v>
      </c>
      <c r="Z20" s="13">
        <f>+Z18-Z19</f>
        <v>2.7410000000000001</v>
      </c>
      <c r="AB20" s="42" t="s">
        <v>29</v>
      </c>
      <c r="AC20" s="16">
        <f>+AC18-AC19</f>
        <v>0.61800000000000033</v>
      </c>
      <c r="AE20" s="44" t="s">
        <v>29</v>
      </c>
      <c r="AF20" s="19">
        <f>+AF18-AF19</f>
        <v>1.0917000000000003</v>
      </c>
    </row>
    <row r="21" spans="1:32" x14ac:dyDescent="0.3">
      <c r="A21">
        <f t="shared" si="4"/>
        <v>19</v>
      </c>
      <c r="B21" s="7">
        <v>43858</v>
      </c>
      <c r="C21" s="8">
        <v>4.62</v>
      </c>
      <c r="D21" s="11">
        <f>TRUNC(1000/((1+C21/100)^(NETWORKDAYS($B21,$C$2-1,Feriados!$A$1:$A$936)/252)),6)</f>
        <v>938.18896800000005</v>
      </c>
      <c r="E21" s="12">
        <f t="shared" si="0"/>
        <v>4.3807592933209349E-5</v>
      </c>
      <c r="F21" s="12">
        <f t="shared" si="5"/>
        <v>1.0071389104013231</v>
      </c>
      <c r="G21" s="13">
        <f t="shared" si="6"/>
        <v>0.71389104013230842</v>
      </c>
      <c r="H21" s="8">
        <v>5.2549999999999999</v>
      </c>
      <c r="I21" s="14">
        <f>TRUNC(1000/((1+H21/100)^(NETWORKDAYS($B21,$H$2-1,Feriados!$A$1:$A$936)/252)),6)</f>
        <v>883.76131399999997</v>
      </c>
      <c r="J21" s="15">
        <f t="shared" si="1"/>
        <v>-2.6375204282835796E-5</v>
      </c>
      <c r="K21" s="15">
        <f t="shared" si="7"/>
        <v>1.0105579189742624</v>
      </c>
      <c r="L21" s="16">
        <f t="shared" si="8"/>
        <v>1.0557918974262392</v>
      </c>
      <c r="M21" s="8">
        <v>5.7732000000000001</v>
      </c>
      <c r="N21" s="17">
        <f>TRUNC(1000/((1+M21/100)^(NETWORKDAYS($B21,$M$2-1,Feriados!$A$1:$A$936)/252)),6)</f>
        <v>825.86680200000001</v>
      </c>
      <c r="O21" s="18">
        <f t="shared" si="2"/>
        <v>8.973862057453097E-4</v>
      </c>
      <c r="P21" s="18">
        <f t="shared" si="9"/>
        <v>1.0121636865485795</v>
      </c>
      <c r="Q21" s="19">
        <f t="shared" si="10"/>
        <v>1.2163686548579467</v>
      </c>
      <c r="R21" s="9">
        <v>4.4000000000000004</v>
      </c>
      <c r="S21" s="20">
        <f t="shared" si="11"/>
        <v>1.0030804125685697</v>
      </c>
      <c r="T21" s="20">
        <f t="shared" si="3"/>
        <v>1.7088558920153041E-4</v>
      </c>
      <c r="U21" s="20">
        <f t="shared" si="12"/>
        <v>1.0030804125685697</v>
      </c>
      <c r="V21" s="21">
        <f t="shared" si="13"/>
        <v>0.30804125685697237</v>
      </c>
      <c r="Y21" s="37" t="s">
        <v>30</v>
      </c>
      <c r="Z21" s="13">
        <f>MAX(C3:C504)</f>
        <v>5.6470000000000002</v>
      </c>
      <c r="AB21" s="40" t="s">
        <v>30</v>
      </c>
      <c r="AC21" s="16">
        <f>MAX(H3:H504)</f>
        <v>6.7782999999999998</v>
      </c>
      <c r="AE21" s="39" t="s">
        <v>30</v>
      </c>
      <c r="AF21" s="19">
        <f>MAX(M3:M504)</f>
        <v>7.8391999999999999</v>
      </c>
    </row>
    <row r="22" spans="1:32" x14ac:dyDescent="0.3">
      <c r="A22">
        <f t="shared" si="4"/>
        <v>20</v>
      </c>
      <c r="B22" s="7">
        <v>43859</v>
      </c>
      <c r="C22" s="8">
        <v>4.62</v>
      </c>
      <c r="D22" s="11">
        <f>TRUNC(1000/((1+C22/100)^(NETWORKDAYS($B22,$C$2-1,Feriados!$A$1:$A$936)/252)),6)</f>
        <v>938.35712999999998</v>
      </c>
      <c r="E22" s="12">
        <f t="shared" si="0"/>
        <v>1.7924107587674598E-4</v>
      </c>
      <c r="F22" s="12">
        <f t="shared" si="5"/>
        <v>1.0073194310631808</v>
      </c>
      <c r="G22" s="13">
        <f t="shared" si="6"/>
        <v>0.73194310631807813</v>
      </c>
      <c r="H22" s="8">
        <v>5.2462</v>
      </c>
      <c r="I22" s="14">
        <f>TRUNC(1000/((1+H22/100)^(NETWORKDAYS($B22,$H$2-1,Feriados!$A$1:$A$936)/252)),6)</f>
        <v>884.11898399999995</v>
      </c>
      <c r="J22" s="15">
        <f t="shared" si="1"/>
        <v>4.0471334774894174E-4</v>
      </c>
      <c r="K22" s="15">
        <f t="shared" si="7"/>
        <v>1.0109669052527446</v>
      </c>
      <c r="L22" s="16">
        <f t="shared" si="8"/>
        <v>1.0966905252744574</v>
      </c>
      <c r="M22" s="8">
        <v>5.7633000000000001</v>
      </c>
      <c r="N22" s="17">
        <f>TRUNC(1000/((1+M22/100)^(NETWORKDAYS($B22,$M$2-1,Feriados!$A$1:$A$936)/252)),6)</f>
        <v>826.31406000000004</v>
      </c>
      <c r="O22" s="18">
        <f t="shared" si="2"/>
        <v>5.4156190673482207E-4</v>
      </c>
      <c r="P22" s="18">
        <f t="shared" si="9"/>
        <v>1.0127118358445946</v>
      </c>
      <c r="Q22" s="19">
        <f t="shared" si="10"/>
        <v>1.2711835844594566</v>
      </c>
      <c r="R22" s="9">
        <v>4.4000000000000004</v>
      </c>
      <c r="S22" s="20">
        <f t="shared" si="11"/>
        <v>1.0032518245558881</v>
      </c>
      <c r="T22" s="20">
        <f t="shared" si="3"/>
        <v>1.7088558920153041E-4</v>
      </c>
      <c r="U22" s="20">
        <f t="shared" si="12"/>
        <v>1.0032518245558881</v>
      </c>
      <c r="V22" s="21">
        <f t="shared" si="13"/>
        <v>0.32518245558881276</v>
      </c>
      <c r="Y22" s="46" t="s">
        <v>1</v>
      </c>
      <c r="Z22" s="45">
        <f>INDEX($B$2:$V$504,MATCH(Z21,C2:C504,0),MATCH("Data",$B$2:$V$2,0))</f>
        <v>43902</v>
      </c>
      <c r="AB22" s="47" t="s">
        <v>1</v>
      </c>
      <c r="AC22" s="48">
        <f>INDEX($B$2:$V$504,MATCH(AC21,H2:H504,0),MATCH("Data",$B$2:$V$2,0))</f>
        <v>43902</v>
      </c>
      <c r="AE22" s="50" t="s">
        <v>1</v>
      </c>
      <c r="AF22" s="49">
        <f>INDEX($B$2:$V$504,MATCH(AF21,M2:M504,0),MATCH("Data",$B$2:$V$2,0))</f>
        <v>43913</v>
      </c>
    </row>
    <row r="23" spans="1:32" x14ac:dyDescent="0.3">
      <c r="A23">
        <f t="shared" si="4"/>
        <v>21</v>
      </c>
      <c r="B23" s="7">
        <v>43860</v>
      </c>
      <c r="C23" s="8">
        <v>4.6599000000000004</v>
      </c>
      <c r="D23" s="11">
        <f>TRUNC(1000/((1+C23/100)^(NETWORKDAYS($B23,$C$2-1,Feriados!$A$1:$A$936)/252)),6)</f>
        <v>938.022738</v>
      </c>
      <c r="E23" s="12">
        <f t="shared" si="0"/>
        <v>-3.5635899095265433E-4</v>
      </c>
      <c r="F23" s="12">
        <f t="shared" si="5"/>
        <v>1.0069604637271601</v>
      </c>
      <c r="G23" s="13">
        <f t="shared" si="6"/>
        <v>0.69604637271600822</v>
      </c>
      <c r="H23" s="8">
        <v>5.2786999999999997</v>
      </c>
      <c r="I23" s="14">
        <f>TRUNC(1000/((1+H23/100)^(NETWORKDAYS($B23,$H$2-1,Feriados!$A$1:$A$936)/252)),6)</f>
        <v>883.64206899999999</v>
      </c>
      <c r="J23" s="15">
        <f t="shared" si="1"/>
        <v>-5.3942400132866997E-4</v>
      </c>
      <c r="K23" s="15">
        <f t="shared" si="7"/>
        <v>1.0104215654395023</v>
      </c>
      <c r="L23" s="16">
        <f t="shared" si="8"/>
        <v>1.0421565439502345</v>
      </c>
      <c r="M23" s="8">
        <v>5.7835999999999999</v>
      </c>
      <c r="N23" s="17">
        <f>TRUNC(1000/((1+M23/100)^(NETWORKDAYS($B23,$M$2-1,Feriados!$A$1:$A$936)/252)),6)</f>
        <v>825.95855300000005</v>
      </c>
      <c r="O23" s="18">
        <f t="shared" si="2"/>
        <v>-4.3023230174732419E-4</v>
      </c>
      <c r="P23" s="18">
        <f t="shared" si="9"/>
        <v>1.0122761345004523</v>
      </c>
      <c r="Q23" s="19">
        <f t="shared" si="10"/>
        <v>1.2276134500452285</v>
      </c>
      <c r="R23" s="9">
        <v>4.4000000000000004</v>
      </c>
      <c r="S23" s="20">
        <f t="shared" si="11"/>
        <v>1.0034232658350448</v>
      </c>
      <c r="T23" s="20">
        <f t="shared" si="3"/>
        <v>1.7088558920153041E-4</v>
      </c>
      <c r="U23" s="20">
        <f t="shared" si="12"/>
        <v>1.0034232658350448</v>
      </c>
      <c r="V23" s="21">
        <f t="shared" si="13"/>
        <v>0.34232658350448197</v>
      </c>
      <c r="Y23" s="37" t="s">
        <v>31</v>
      </c>
      <c r="Z23" s="13">
        <f>MIN(C3:C504)</f>
        <v>2.1230000000000002</v>
      </c>
      <c r="AB23" s="40" t="s">
        <v>31</v>
      </c>
      <c r="AC23" s="16">
        <f>MIN(H3:H504)</f>
        <v>3.2273999999999998</v>
      </c>
      <c r="AE23" s="39" t="s">
        <v>31</v>
      </c>
      <c r="AF23" s="19">
        <f>MIN(M3:M504)</f>
        <v>4.2614000000000001</v>
      </c>
    </row>
    <row r="24" spans="1:32" x14ac:dyDescent="0.3">
      <c r="A24">
        <f t="shared" si="4"/>
        <v>22</v>
      </c>
      <c r="B24" s="7">
        <v>43861</v>
      </c>
      <c r="C24" s="8">
        <v>4.6832000000000003</v>
      </c>
      <c r="D24" s="11">
        <f>TRUNC(1000/((1+C24/100)^(NETWORKDAYS($B24,$C$2-1,Feriados!$A$1:$A$936)/252)),6)</f>
        <v>937.89979000000005</v>
      </c>
      <c r="E24" s="12">
        <f t="shared" si="0"/>
        <v>-1.3107144957069661E-4</v>
      </c>
      <c r="F24" s="12">
        <f t="shared" si="5"/>
        <v>1.0068284799595191</v>
      </c>
      <c r="G24" s="13">
        <f t="shared" si="6"/>
        <v>0.68284799595190737</v>
      </c>
      <c r="H24" s="8">
        <v>5.3</v>
      </c>
      <c r="I24" s="14">
        <f>TRUNC(1000/((1+H24/100)^(NETWORKDAYS($B24,$H$2-1,Feriados!$A$1:$A$936)/252)),6)</f>
        <v>883.39331500000003</v>
      </c>
      <c r="J24" s="15">
        <f t="shared" si="1"/>
        <v>-2.8150991077358078E-4</v>
      </c>
      <c r="K24" s="15">
        <f t="shared" si="7"/>
        <v>1.0101371217547717</v>
      </c>
      <c r="L24" s="16">
        <f t="shared" si="8"/>
        <v>1.0137121754771661</v>
      </c>
      <c r="M24" s="8">
        <v>5.7850000000000001</v>
      </c>
      <c r="N24" s="17">
        <f>TRUNC(1000/((1+M24/100)^(NETWORKDAYS($B24,$M$2-1,Feriados!$A$1:$A$936)/252)),6)</f>
        <v>826.10572000000002</v>
      </c>
      <c r="O24" s="18">
        <f t="shared" si="2"/>
        <v>1.781772214421995E-4</v>
      </c>
      <c r="P24" s="18">
        <f t="shared" si="9"/>
        <v>1.0124564990494298</v>
      </c>
      <c r="Q24" s="19">
        <f t="shared" si="10"/>
        <v>1.2456499049429803</v>
      </c>
      <c r="R24" s="9">
        <v>4.4000000000000004</v>
      </c>
      <c r="S24" s="20">
        <f t="shared" si="11"/>
        <v>1.0035947364110456</v>
      </c>
      <c r="T24" s="20">
        <f t="shared" si="3"/>
        <v>1.7088558920153041E-4</v>
      </c>
      <c r="U24" s="20">
        <f t="shared" si="12"/>
        <v>1.0035947364110456</v>
      </c>
      <c r="V24" s="21">
        <f t="shared" si="13"/>
        <v>0.35947364110455737</v>
      </c>
      <c r="Y24" s="46" t="s">
        <v>1</v>
      </c>
      <c r="Z24" s="45">
        <f>INDEX(B2:V504,MATCH(Z23,C2:C504,0),MATCH("Data",B2:V2,0))</f>
        <v>44188</v>
      </c>
      <c r="AB24" s="47" t="s">
        <v>1</v>
      </c>
      <c r="AC24" s="48">
        <f>INDEX($B$2:$V$504,MATCH(AC23,H4:H506,0),MATCH("Data",$B$2:$V$2,0))</f>
        <v>44047</v>
      </c>
      <c r="AE24" s="50" t="s">
        <v>1</v>
      </c>
      <c r="AF24" s="49">
        <f>INDEX($B$2:$V$504,MATCH(AF23,M4:M506,0),MATCH("Data",$B$2:$V$2,0))</f>
        <v>44041</v>
      </c>
    </row>
    <row r="25" spans="1:32" x14ac:dyDescent="0.3">
      <c r="A25">
        <f t="shared" si="4"/>
        <v>23</v>
      </c>
      <c r="B25" s="7">
        <v>43864</v>
      </c>
      <c r="C25" s="8">
        <v>4.6258999999999997</v>
      </c>
      <c r="D25" s="11">
        <f>TRUNC(1000/((1+C25/100)^(NETWORKDAYS($B25,$C$2-1,Feriados!$A$1:$A$936)/252)),6)</f>
        <v>938.78784299999995</v>
      </c>
      <c r="E25" s="12">
        <f t="shared" si="0"/>
        <v>9.4685275491945831E-4</v>
      </c>
      <c r="F25" s="12">
        <f t="shared" si="5"/>
        <v>1.0077817982795001</v>
      </c>
      <c r="G25" s="13">
        <f t="shared" si="6"/>
        <v>0.77817982795000962</v>
      </c>
      <c r="H25" s="8">
        <v>5.2409999999999997</v>
      </c>
      <c r="I25" s="14">
        <f>TRUNC(1000/((1+H25/100)^(NETWORKDAYS($B25,$H$2-1,Feriados!$A$1:$A$936)/252)),6)</f>
        <v>884.76209800000004</v>
      </c>
      <c r="J25" s="15">
        <f t="shared" si="1"/>
        <v>1.5494604461661066E-3</v>
      </c>
      <c r="K25" s="15">
        <f t="shared" si="7"/>
        <v>1.0117022892701348</v>
      </c>
      <c r="L25" s="16">
        <f t="shared" si="8"/>
        <v>1.1702289270134836</v>
      </c>
      <c r="M25" s="8">
        <v>5.7240000000000002</v>
      </c>
      <c r="N25" s="17">
        <f>TRUNC(1000/((1+M25/100)^(NETWORKDAYS($B25,$M$2-1,Feriados!$A$1:$A$936)/252)),6)</f>
        <v>827.90875600000004</v>
      </c>
      <c r="O25" s="18">
        <f t="shared" si="2"/>
        <v>2.1825729520430492E-3</v>
      </c>
      <c r="P25" s="18">
        <f t="shared" si="9"/>
        <v>1.0146662592193754</v>
      </c>
      <c r="Q25" s="19">
        <f t="shared" si="10"/>
        <v>1.4666259219375366</v>
      </c>
      <c r="R25" s="9">
        <v>4.4000000000000004</v>
      </c>
      <c r="S25" s="20">
        <f t="shared" si="11"/>
        <v>1.0037662362888968</v>
      </c>
      <c r="T25" s="20">
        <f t="shared" si="3"/>
        <v>1.7088558920153041E-4</v>
      </c>
      <c r="U25" s="20">
        <f t="shared" si="12"/>
        <v>1.0037662362888968</v>
      </c>
      <c r="V25" s="21">
        <f t="shared" si="13"/>
        <v>0.37662362888968293</v>
      </c>
      <c r="Y25" s="43" t="s">
        <v>28</v>
      </c>
      <c r="Z25" s="13">
        <f>+Z21-Z23</f>
        <v>3.524</v>
      </c>
      <c r="AB25" s="42" t="s">
        <v>28</v>
      </c>
      <c r="AC25" s="16">
        <f>+AC21-AC23</f>
        <v>3.5508999999999999</v>
      </c>
      <c r="AE25" s="44" t="s">
        <v>28</v>
      </c>
      <c r="AF25" s="19">
        <f>+AF21-AF23</f>
        <v>3.5777999999999999</v>
      </c>
    </row>
    <row r="26" spans="1:32" x14ac:dyDescent="0.3">
      <c r="A26">
        <f t="shared" si="4"/>
        <v>24</v>
      </c>
      <c r="B26" s="7">
        <v>43865</v>
      </c>
      <c r="C26" s="8">
        <v>4.5949</v>
      </c>
      <c r="D26" s="11">
        <f>TRUNC(1000/((1+C26/100)^(NETWORKDAYS($B26,$C$2-1,Feriados!$A$1:$A$936)/252)),6)</f>
        <v>939.34396100000004</v>
      </c>
      <c r="E26" s="12">
        <f t="shared" si="0"/>
        <v>5.9237878307305536E-4</v>
      </c>
      <c r="F26" s="12">
        <f t="shared" si="5"/>
        <v>1.008378786834768</v>
      </c>
      <c r="G26" s="13">
        <f t="shared" si="6"/>
        <v>0.83787868347680039</v>
      </c>
      <c r="H26" s="8">
        <v>5.2259000000000002</v>
      </c>
      <c r="I26" s="14">
        <f>TRUNC(1000/((1+H26/100)^(NETWORKDAYS($B26,$H$2-1,Feriados!$A$1:$A$936)/252)),6)</f>
        <v>885.245364</v>
      </c>
      <c r="J26" s="15">
        <f t="shared" si="1"/>
        <v>5.4621010675348636E-4</v>
      </c>
      <c r="K26" s="15">
        <f t="shared" si="7"/>
        <v>1.0122548912855598</v>
      </c>
      <c r="L26" s="16">
        <f t="shared" si="8"/>
        <v>1.2254891285559788</v>
      </c>
      <c r="M26" s="8">
        <v>5.7142999999999997</v>
      </c>
      <c r="N26" s="17">
        <f>TRUNC(1000/((1+M26/100)^(NETWORKDAYS($B26,$M$2-1,Feriados!$A$1:$A$936)/252)),6)</f>
        <v>828.34917099999996</v>
      </c>
      <c r="O26" s="18">
        <f t="shared" si="2"/>
        <v>5.3196079496453663E-4</v>
      </c>
      <c r="P26" s="18">
        <f t="shared" si="9"/>
        <v>1.0152060218892534</v>
      </c>
      <c r="Q26" s="19">
        <f t="shared" si="10"/>
        <v>1.5206021889253352</v>
      </c>
      <c r="R26" s="9">
        <v>4.4000000000000004</v>
      </c>
      <c r="S26" s="20">
        <f t="shared" si="11"/>
        <v>1.0039377654736057</v>
      </c>
      <c r="T26" s="20">
        <f t="shared" si="3"/>
        <v>1.7088558920153041E-4</v>
      </c>
      <c r="U26" s="20">
        <f t="shared" si="12"/>
        <v>1.0039377654736057</v>
      </c>
      <c r="V26" s="21">
        <f t="shared" si="13"/>
        <v>0.39377654736056922</v>
      </c>
      <c r="Y26" s="37" t="s">
        <v>27</v>
      </c>
      <c r="Z26" s="13">
        <f>AVERAGE(C3:C504)</f>
        <v>3.0307023904382469</v>
      </c>
      <c r="AB26" s="40" t="s">
        <v>27</v>
      </c>
      <c r="AC26" s="16">
        <f>AVERAGE(H3:H504)</f>
        <v>4.2816107569721114</v>
      </c>
      <c r="AE26" s="39" t="s">
        <v>27</v>
      </c>
      <c r="AF26" s="19">
        <f>AVERAGE(M3:M504)</f>
        <v>5.3526653386454193</v>
      </c>
    </row>
    <row r="27" spans="1:32" x14ac:dyDescent="0.3">
      <c r="A27">
        <f t="shared" si="4"/>
        <v>25</v>
      </c>
      <c r="B27" s="7">
        <v>43866</v>
      </c>
      <c r="C27" s="8">
        <v>4.5833000000000004</v>
      </c>
      <c r="D27" s="11">
        <f>TRUNC(1000/((1+C27/100)^(NETWORKDAYS($B27,$C$2-1,Feriados!$A$1:$A$936)/252)),6)</f>
        <v>939.65617099999997</v>
      </c>
      <c r="E27" s="12">
        <f t="shared" si="0"/>
        <v>3.3237026367594069E-4</v>
      </c>
      <c r="F27" s="12">
        <f t="shared" si="5"/>
        <v>1.0087139419580335</v>
      </c>
      <c r="G27" s="13">
        <f t="shared" si="6"/>
        <v>0.87139419580335442</v>
      </c>
      <c r="H27" s="8">
        <v>5.2050000000000001</v>
      </c>
      <c r="I27" s="14">
        <f>TRUNC(1000/((1+H27/100)^(NETWORKDAYS($B27,$H$2-1,Feriados!$A$1:$A$936)/252)),6)</f>
        <v>885.84458500000005</v>
      </c>
      <c r="J27" s="15">
        <f t="shared" si="1"/>
        <v>6.7689820739924578E-4</v>
      </c>
      <c r="K27" s="15">
        <f t="shared" si="7"/>
        <v>1.0129400848069021</v>
      </c>
      <c r="L27" s="16">
        <f t="shared" si="8"/>
        <v>1.2940084806902119</v>
      </c>
      <c r="M27" s="8">
        <v>5.6738</v>
      </c>
      <c r="N27" s="17">
        <f>TRUNC(1000/((1+M27/100)^(NETWORKDAYS($B27,$M$2-1,Feriados!$A$1:$A$936)/252)),6)</f>
        <v>829.60718999999995</v>
      </c>
      <c r="O27" s="18">
        <f t="shared" si="2"/>
        <v>1.5187061737278462E-3</v>
      </c>
      <c r="P27" s="18">
        <f t="shared" si="9"/>
        <v>1.0167478215423023</v>
      </c>
      <c r="Q27" s="19">
        <f t="shared" si="10"/>
        <v>1.6747821542302255</v>
      </c>
      <c r="R27" s="9">
        <v>4.4000000000000004</v>
      </c>
      <c r="S27" s="20">
        <f t="shared" si="11"/>
        <v>1.0041093239701804</v>
      </c>
      <c r="T27" s="20">
        <f t="shared" si="3"/>
        <v>1.7088558920153041E-4</v>
      </c>
      <c r="U27" s="20">
        <f t="shared" si="12"/>
        <v>1.0041093239701804</v>
      </c>
      <c r="V27" s="21">
        <f t="shared" si="13"/>
        <v>0.41093239701803785</v>
      </c>
    </row>
    <row r="28" spans="1:32" x14ac:dyDescent="0.3">
      <c r="A28">
        <f t="shared" si="4"/>
        <v>26</v>
      </c>
      <c r="B28" s="7">
        <v>43867</v>
      </c>
      <c r="C28" s="8">
        <v>4.6609999999999996</v>
      </c>
      <c r="D28" s="11">
        <f>TRUNC(1000/((1+C28/100)^(NETWORKDAYS($B28,$C$2-1,Feriados!$A$1:$A$936)/252)),6)</f>
        <v>938.85713499999997</v>
      </c>
      <c r="E28" s="12">
        <f t="shared" si="0"/>
        <v>-8.503493348526181E-4</v>
      </c>
      <c r="F28" s="12">
        <f t="shared" si="5"/>
        <v>1.0078561827284329</v>
      </c>
      <c r="G28" s="13">
        <f t="shared" si="6"/>
        <v>0.78561827284329144</v>
      </c>
      <c r="H28" s="8">
        <v>5.335</v>
      </c>
      <c r="I28" s="14">
        <f>TRUNC(1000/((1+H28/100)^(NETWORKDAYS($B28,$H$2-1,Feriados!$A$1:$A$936)/252)),6)</f>
        <v>883.41730600000005</v>
      </c>
      <c r="J28" s="15">
        <f t="shared" si="1"/>
        <v>-2.7400731924098753E-3</v>
      </c>
      <c r="K28" s="15">
        <f t="shared" si="7"/>
        <v>1.0101645548350053</v>
      </c>
      <c r="L28" s="16">
        <f t="shared" si="8"/>
        <v>1.0164554835005335</v>
      </c>
      <c r="M28" s="8">
        <v>5.7739000000000003</v>
      </c>
      <c r="N28" s="17">
        <f>TRUNC(1000/((1+M28/100)^(NETWORKDAYS($B28,$M$2-1,Feriados!$A$1:$A$936)/252)),6)</f>
        <v>827.13689399999998</v>
      </c>
      <c r="O28" s="18">
        <f t="shared" si="2"/>
        <v>-2.9776694678839144E-3</v>
      </c>
      <c r="P28" s="18">
        <f t="shared" si="9"/>
        <v>1.0137202825975582</v>
      </c>
      <c r="Q28" s="19">
        <f t="shared" si="10"/>
        <v>1.3720282597558198</v>
      </c>
      <c r="R28" s="9">
        <v>4.1500000000000004</v>
      </c>
      <c r="S28" s="20">
        <f t="shared" si="11"/>
        <v>1.0042809117836298</v>
      </c>
      <c r="T28" s="20">
        <f t="shared" si="3"/>
        <v>1.7088558920153041E-4</v>
      </c>
      <c r="U28" s="20">
        <f t="shared" si="12"/>
        <v>1.0042809117836298</v>
      </c>
      <c r="V28" s="21">
        <f t="shared" si="13"/>
        <v>0.42809117836297705</v>
      </c>
    </row>
    <row r="29" spans="1:32" x14ac:dyDescent="0.3">
      <c r="A29">
        <f t="shared" si="4"/>
        <v>27</v>
      </c>
      <c r="B29" s="7">
        <v>43868</v>
      </c>
      <c r="C29" s="8">
        <v>4.59</v>
      </c>
      <c r="D29" s="11">
        <f>TRUNC(1000/((1+C29/100)^(NETWORKDAYS($B29,$C$2-1,Feriados!$A$1:$A$936)/252)),6)</f>
        <v>939.90727900000002</v>
      </c>
      <c r="E29" s="12">
        <f t="shared" si="0"/>
        <v>1.1185343976749529E-3</v>
      </c>
      <c r="F29" s="12">
        <f t="shared" si="5"/>
        <v>1.0089835045367241</v>
      </c>
      <c r="G29" s="13">
        <f t="shared" si="6"/>
        <v>0.89835045367241406</v>
      </c>
      <c r="H29" s="8">
        <v>5.3150000000000004</v>
      </c>
      <c r="I29" s="14">
        <f>TRUNC(1000/((1+H29/100)^(NETWORKDAYS($B29,$H$2-1,Feriados!$A$1:$A$936)/252)),6)</f>
        <v>883.99911099999997</v>
      </c>
      <c r="J29" s="15">
        <f t="shared" si="1"/>
        <v>6.5858456252598785E-4</v>
      </c>
      <c r="K29" s="15">
        <f t="shared" si="7"/>
        <v>1.0108298336164305</v>
      </c>
      <c r="L29" s="16">
        <f t="shared" si="8"/>
        <v>1.0829833616430529</v>
      </c>
      <c r="M29" s="8">
        <v>5.8150000000000004</v>
      </c>
      <c r="N29" s="17">
        <f>TRUNC(1000/((1+M29/100)^(NETWORKDAYS($B29,$M$2-1,Feriados!$A$1:$A$936)/252)),6)</f>
        <v>826.236492</v>
      </c>
      <c r="O29" s="18">
        <f t="shared" si="2"/>
        <v>-1.0885767598223239E-3</v>
      </c>
      <c r="P29" s="18">
        <f t="shared" si="9"/>
        <v>1.012616770256962</v>
      </c>
      <c r="Q29" s="19">
        <f t="shared" si="10"/>
        <v>1.2616770256961951</v>
      </c>
      <c r="R29" s="9">
        <v>4.1500000000000004</v>
      </c>
      <c r="S29" s="20">
        <f t="shared" si="11"/>
        <v>1.0044429726838109</v>
      </c>
      <c r="T29" s="20">
        <f t="shared" si="3"/>
        <v>1.6137008906524919E-4</v>
      </c>
      <c r="U29" s="20">
        <f t="shared" si="12"/>
        <v>1.0044429726838109</v>
      </c>
      <c r="V29" s="21">
        <f t="shared" si="13"/>
        <v>0.44429726838108863</v>
      </c>
    </row>
    <row r="30" spans="1:32" x14ac:dyDescent="0.3">
      <c r="A30">
        <f t="shared" si="4"/>
        <v>28</v>
      </c>
      <c r="B30" s="7">
        <v>43871</v>
      </c>
      <c r="C30" s="8">
        <v>4.57</v>
      </c>
      <c r="D30" s="11">
        <f>TRUNC(1000/((1+C30/100)^(NETWORKDAYS($B30,$C$2-1,Feriados!$A$1:$A$936)/252)),6)</f>
        <v>940.32226600000001</v>
      </c>
      <c r="E30" s="12">
        <f t="shared" si="0"/>
        <v>4.4151908307532572E-4</v>
      </c>
      <c r="F30" s="12">
        <f t="shared" si="5"/>
        <v>1.0094289900084854</v>
      </c>
      <c r="G30" s="13">
        <f t="shared" si="6"/>
        <v>0.9428990008485405</v>
      </c>
      <c r="H30" s="8">
        <v>5.2750000000000004</v>
      </c>
      <c r="I30" s="14">
        <f>TRUNC(1000/((1+H30/100)^(NETWORKDAYS($B30,$H$2-1,Feriados!$A$1:$A$936)/252)),6)</f>
        <v>884.97954900000002</v>
      </c>
      <c r="J30" s="15">
        <f t="shared" si="1"/>
        <v>1.1090938755480284E-3</v>
      </c>
      <c r="K30" s="15">
        <f t="shared" si="7"/>
        <v>1.0119509387941157</v>
      </c>
      <c r="L30" s="16">
        <f t="shared" si="8"/>
        <v>1.1950938794115684</v>
      </c>
      <c r="M30" s="8">
        <v>5.7755000000000001</v>
      </c>
      <c r="N30" s="17">
        <f>TRUNC(1000/((1+M30/100)^(NETWORKDAYS($B30,$M$2-1,Feriados!$A$1:$A$936)/252)),6)</f>
        <v>827.46325000000002</v>
      </c>
      <c r="O30" s="18">
        <f t="shared" si="2"/>
        <v>1.4847540769236112E-3</v>
      </c>
      <c r="P30" s="18">
        <f t="shared" si="9"/>
        <v>1.0141202571349621</v>
      </c>
      <c r="Q30" s="19">
        <f t="shared" si="10"/>
        <v>1.4120257134962122</v>
      </c>
      <c r="R30" s="9">
        <v>4.1500000000000004</v>
      </c>
      <c r="S30" s="20">
        <f t="shared" si="11"/>
        <v>1.0046050597357739</v>
      </c>
      <c r="T30" s="20">
        <f t="shared" si="3"/>
        <v>1.6137008906524919E-4</v>
      </c>
      <c r="U30" s="20">
        <f t="shared" si="12"/>
        <v>1.0046050597357739</v>
      </c>
      <c r="V30" s="21">
        <f t="shared" si="13"/>
        <v>0.46050597357738532</v>
      </c>
    </row>
    <row r="31" spans="1:32" x14ac:dyDescent="0.3">
      <c r="A31">
        <f t="shared" si="4"/>
        <v>29</v>
      </c>
      <c r="B31" s="7">
        <v>43872</v>
      </c>
      <c r="C31" s="8">
        <v>4.5228000000000002</v>
      </c>
      <c r="D31" s="11">
        <f>TRUNC(1000/((1+C31/100)^(NETWORKDAYS($B31,$C$2-1,Feriados!$A$1:$A$936)/252)),6)</f>
        <v>941.07219799999996</v>
      </c>
      <c r="E31" s="12">
        <f t="shared" si="0"/>
        <v>7.9752657904186286E-4</v>
      </c>
      <c r="F31" s="12">
        <f t="shared" si="5"/>
        <v>1.0102340364576725</v>
      </c>
      <c r="G31" s="13">
        <f t="shared" si="6"/>
        <v>1.0234036457672513</v>
      </c>
      <c r="H31" s="8">
        <v>5.1950000000000003</v>
      </c>
      <c r="I31" s="14">
        <f>TRUNC(1000/((1+H31/100)^(NETWORKDAYS($B31,$H$2-1,Feriados!$A$1:$A$936)/252)),6)</f>
        <v>886.75834299999997</v>
      </c>
      <c r="J31" s="15">
        <f t="shared" si="1"/>
        <v>2.0099831708086935E-3</v>
      </c>
      <c r="K31" s="15">
        <f t="shared" si="7"/>
        <v>1.0139849431507759</v>
      </c>
      <c r="L31" s="16">
        <f t="shared" si="8"/>
        <v>1.3984943150775919</v>
      </c>
      <c r="M31" s="8">
        <v>5.6859999999999999</v>
      </c>
      <c r="N31" s="17">
        <f>TRUNC(1000/((1+M31/100)^(NETWORKDAYS($B31,$M$2-1,Feriados!$A$1:$A$936)/252)),6)</f>
        <v>830.011347</v>
      </c>
      <c r="O31" s="18">
        <f t="shared" si="2"/>
        <v>3.0794080583034233E-3</v>
      </c>
      <c r="P31" s="18">
        <f t="shared" si="9"/>
        <v>1.0172431472268724</v>
      </c>
      <c r="Q31" s="19">
        <f t="shared" si="10"/>
        <v>1.7243147226872368</v>
      </c>
      <c r="R31" s="9">
        <v>4.1500000000000004</v>
      </c>
      <c r="S31" s="20">
        <f t="shared" si="11"/>
        <v>1.0047671729437389</v>
      </c>
      <c r="T31" s="20">
        <f t="shared" si="3"/>
        <v>1.6137008906524919E-4</v>
      </c>
      <c r="U31" s="20">
        <f t="shared" si="12"/>
        <v>1.0047671729437389</v>
      </c>
      <c r="V31" s="21">
        <f t="shared" si="13"/>
        <v>0.4767172943738851</v>
      </c>
    </row>
    <row r="32" spans="1:32" x14ac:dyDescent="0.3">
      <c r="A32">
        <f t="shared" si="4"/>
        <v>30</v>
      </c>
      <c r="B32" s="7">
        <v>43873</v>
      </c>
      <c r="C32" s="8">
        <v>4.4833999999999996</v>
      </c>
      <c r="D32" s="11">
        <f>TRUNC(1000/((1+C32/100)^(NETWORKDAYS($B32,$C$2-1,Feriados!$A$1:$A$936)/252)),6)</f>
        <v>941.72336099999995</v>
      </c>
      <c r="E32" s="12">
        <f t="shared" si="0"/>
        <v>6.9193734697914344E-4</v>
      </c>
      <c r="F32" s="12">
        <f t="shared" si="5"/>
        <v>1.0109330551166871</v>
      </c>
      <c r="G32" s="13">
        <f t="shared" si="6"/>
        <v>1.0933055116687074</v>
      </c>
      <c r="H32" s="8">
        <v>5.1360000000000001</v>
      </c>
      <c r="I32" s="14">
        <f>TRUNC(1000/((1+H32/100)^(NETWORKDAYS($B32,$H$2-1,Feriados!$A$1:$A$936)/252)),6)</f>
        <v>888.116174</v>
      </c>
      <c r="J32" s="15">
        <f t="shared" si="1"/>
        <v>1.5312300253147448E-3</v>
      </c>
      <c r="K32" s="15">
        <f t="shared" si="7"/>
        <v>1.0155375873409453</v>
      </c>
      <c r="L32" s="16">
        <f t="shared" si="8"/>
        <v>1.5537587340945347</v>
      </c>
      <c r="M32" s="8">
        <v>5.6372999999999998</v>
      </c>
      <c r="N32" s="17">
        <f>TRUNC(1000/((1+M32/100)^(NETWORKDAYS($B32,$M$2-1,Feriados!$A$1:$A$936)/252)),6)</f>
        <v>831.48213099999998</v>
      </c>
      <c r="O32" s="18">
        <f t="shared" si="2"/>
        <v>1.7720046904370346E-3</v>
      </c>
      <c r="P32" s="18">
        <f t="shared" si="9"/>
        <v>1.0190457068550733</v>
      </c>
      <c r="Q32" s="19">
        <f t="shared" si="10"/>
        <v>1.9045706855073341</v>
      </c>
      <c r="R32" s="9">
        <v>4.1500000000000004</v>
      </c>
      <c r="S32" s="20">
        <f t="shared" si="11"/>
        <v>1.0049293123119267</v>
      </c>
      <c r="T32" s="20">
        <f t="shared" si="3"/>
        <v>1.6137008906524919E-4</v>
      </c>
      <c r="U32" s="20">
        <f t="shared" si="12"/>
        <v>1.0049293123119267</v>
      </c>
      <c r="V32" s="21">
        <f t="shared" si="13"/>
        <v>0.49293123119267257</v>
      </c>
    </row>
    <row r="33" spans="1:22" x14ac:dyDescent="0.3">
      <c r="A33">
        <f t="shared" si="4"/>
        <v>31</v>
      </c>
      <c r="B33" s="7">
        <v>43874</v>
      </c>
      <c r="C33" s="8">
        <v>4.5149999999999997</v>
      </c>
      <c r="D33" s="11">
        <f>TRUNC(1000/((1+C33/100)^(NETWORKDAYS($B33,$C$2-1,Feriados!$A$1:$A$936)/252)),6)</f>
        <v>941.49854800000003</v>
      </c>
      <c r="E33" s="12">
        <f t="shared" si="0"/>
        <v>-2.3872509625455507E-4</v>
      </c>
      <c r="F33" s="12">
        <f t="shared" si="5"/>
        <v>1.0106917200257974</v>
      </c>
      <c r="G33" s="13">
        <f t="shared" si="6"/>
        <v>1.0691720025797435</v>
      </c>
      <c r="H33" s="8">
        <v>5.1768000000000001</v>
      </c>
      <c r="I33" s="14">
        <f>TRUNC(1000/((1+H33/100)^(NETWORKDAYS($B33,$H$2-1,Feriados!$A$1:$A$936)/252)),6)</f>
        <v>887.47794799999997</v>
      </c>
      <c r="J33" s="15">
        <f t="shared" si="1"/>
        <v>-7.1862895720675724E-4</v>
      </c>
      <c r="K33" s="15">
        <f t="shared" si="7"/>
        <v>1.0148077926235504</v>
      </c>
      <c r="L33" s="16">
        <f t="shared" si="8"/>
        <v>1.4807792623550364</v>
      </c>
      <c r="M33" s="8">
        <v>5.6794000000000002</v>
      </c>
      <c r="N33" s="17">
        <f>TRUNC(1000/((1+M33/100)^(NETWORKDAYS($B33,$M$2-1,Feriados!$A$1:$A$936)/252)),6)</f>
        <v>830.55004299999996</v>
      </c>
      <c r="O33" s="18">
        <f t="shared" si="2"/>
        <v>-1.1209958281112042E-3</v>
      </c>
      <c r="P33" s="18">
        <f t="shared" si="9"/>
        <v>1.0179033608690342</v>
      </c>
      <c r="Q33" s="19">
        <f t="shared" si="10"/>
        <v>1.7903360869034213</v>
      </c>
      <c r="R33" s="9">
        <v>4.1500000000000004</v>
      </c>
      <c r="S33" s="20">
        <f t="shared" si="11"/>
        <v>1.0050914778445588</v>
      </c>
      <c r="T33" s="20">
        <f t="shared" si="3"/>
        <v>1.6137008906524919E-4</v>
      </c>
      <c r="U33" s="20">
        <f t="shared" si="12"/>
        <v>1.0050914778445588</v>
      </c>
      <c r="V33" s="21">
        <f t="shared" si="13"/>
        <v>0.50914778445587672</v>
      </c>
    </row>
    <row r="34" spans="1:22" x14ac:dyDescent="0.3">
      <c r="A34">
        <f t="shared" si="4"/>
        <v>32</v>
      </c>
      <c r="B34" s="7">
        <v>43875</v>
      </c>
      <c r="C34" s="8">
        <v>4.4450000000000003</v>
      </c>
      <c r="D34" s="11">
        <f>TRUNC(1000/((1+C34/100)^(NETWORKDAYS($B34,$C$2-1,Feriados!$A$1:$A$936)/252)),6)</f>
        <v>942.52266799999995</v>
      </c>
      <c r="E34" s="12">
        <f t="shared" si="0"/>
        <v>1.0877552622630127E-3</v>
      </c>
      <c r="F34" s="12">
        <f t="shared" si="5"/>
        <v>1.011791105262781</v>
      </c>
      <c r="G34" s="13">
        <f t="shared" si="6"/>
        <v>1.1791105262781043</v>
      </c>
      <c r="H34" s="8">
        <v>5.0452000000000004</v>
      </c>
      <c r="I34" s="14">
        <f>TRUNC(1000/((1+H34/100)^(NETWORKDAYS($B34,$H$2-1,Feriados!$A$1:$A$936)/252)),6)</f>
        <v>890.28362900000002</v>
      </c>
      <c r="J34" s="15">
        <f t="shared" si="1"/>
        <v>3.1614092567853191E-3</v>
      </c>
      <c r="K34" s="15">
        <f t="shared" si="7"/>
        <v>1.0180160153730082</v>
      </c>
      <c r="L34" s="16">
        <f t="shared" si="8"/>
        <v>1.8016015373008232</v>
      </c>
      <c r="M34" s="8">
        <v>5.54</v>
      </c>
      <c r="N34" s="17">
        <f>TRUNC(1000/((1+M34/100)^(NETWORKDAYS($B34,$M$2-1,Feriados!$A$1:$A$936)/252)),6)</f>
        <v>834.42149600000005</v>
      </c>
      <c r="O34" s="18">
        <f t="shared" si="2"/>
        <v>4.6613121420306936E-3</v>
      </c>
      <c r="P34" s="18">
        <f t="shared" si="9"/>
        <v>1.0226481261644669</v>
      </c>
      <c r="Q34" s="19">
        <f t="shared" si="10"/>
        <v>2.2648126164466875</v>
      </c>
      <c r="R34" s="9">
        <v>4.1500000000000004</v>
      </c>
      <c r="S34" s="20">
        <f t="shared" si="11"/>
        <v>1.0052536695458574</v>
      </c>
      <c r="T34" s="20">
        <f t="shared" si="3"/>
        <v>1.6137008906524919E-4</v>
      </c>
      <c r="U34" s="20">
        <f t="shared" si="12"/>
        <v>1.0052536695458574</v>
      </c>
      <c r="V34" s="21">
        <f t="shared" si="13"/>
        <v>0.52536695458573757</v>
      </c>
    </row>
    <row r="35" spans="1:22" x14ac:dyDescent="0.3">
      <c r="A35">
        <f t="shared" si="4"/>
        <v>33</v>
      </c>
      <c r="B35" s="7">
        <v>43878</v>
      </c>
      <c r="C35" s="8">
        <v>4.45</v>
      </c>
      <c r="D35" s="11">
        <f>TRUNC(1000/((1+C35/100)^(NETWORKDAYS($B35,$C$2-1,Feriados!$A$1:$A$936)/252)),6)</f>
        <v>942.624101</v>
      </c>
      <c r="E35" s="12">
        <f t="shared" si="0"/>
        <v>1.0761863183117448E-4</v>
      </c>
      <c r="F35" s="12">
        <f t="shared" si="5"/>
        <v>1.0118999928372283</v>
      </c>
      <c r="G35" s="13">
        <f t="shared" si="6"/>
        <v>1.1899992837228313</v>
      </c>
      <c r="H35" s="8">
        <v>5.04</v>
      </c>
      <c r="I35" s="14">
        <f>TRUNC(1000/((1+H35/100)^(NETWORKDAYS($B35,$H$2-1,Feriados!$A$1:$A$936)/252)),6)</f>
        <v>890.56144700000004</v>
      </c>
      <c r="J35" s="15">
        <f t="shared" si="1"/>
        <v>3.1205560896596651E-4</v>
      </c>
      <c r="K35" s="15">
        <f t="shared" si="7"/>
        <v>1.0183336929806226</v>
      </c>
      <c r="L35" s="16">
        <f t="shared" si="8"/>
        <v>1.8333692980622596</v>
      </c>
      <c r="M35" s="8">
        <v>5.55</v>
      </c>
      <c r="N35" s="17">
        <f>TRUNC(1000/((1+M35/100)^(NETWORKDAYS($B35,$M$2-1,Feriados!$A$1:$A$936)/252)),6)</f>
        <v>834.33494399999995</v>
      </c>
      <c r="O35" s="18">
        <f t="shared" si="2"/>
        <v>-1.0372695384164299E-4</v>
      </c>
      <c r="P35" s="18">
        <f t="shared" si="9"/>
        <v>1.0225420499894879</v>
      </c>
      <c r="Q35" s="19">
        <f t="shared" si="10"/>
        <v>2.2542049989487944</v>
      </c>
      <c r="R35" s="9">
        <v>4.1500000000000004</v>
      </c>
      <c r="S35" s="20">
        <f t="shared" si="11"/>
        <v>1.0054158874200452</v>
      </c>
      <c r="T35" s="20">
        <f t="shared" si="3"/>
        <v>1.6137008906524919E-4</v>
      </c>
      <c r="U35" s="20">
        <f t="shared" si="12"/>
        <v>1.0054158874200452</v>
      </c>
      <c r="V35" s="21">
        <f t="shared" si="13"/>
        <v>0.54158874200451734</v>
      </c>
    </row>
    <row r="36" spans="1:22" x14ac:dyDescent="0.3">
      <c r="A36">
        <f t="shared" si="4"/>
        <v>34</v>
      </c>
      <c r="B36" s="7">
        <v>43879</v>
      </c>
      <c r="C36" s="8">
        <v>4.4512</v>
      </c>
      <c r="D36" s="11">
        <f>TRUNC(1000/((1+C36/100)^(NETWORKDAYS($B36,$C$2-1,Feriados!$A$1:$A$936)/252)),6)</f>
        <v>942.77231700000004</v>
      </c>
      <c r="E36" s="12">
        <f t="shared" si="0"/>
        <v>1.5723765161834713E-4</v>
      </c>
      <c r="F36" s="12">
        <f t="shared" si="5"/>
        <v>1.0120591016157747</v>
      </c>
      <c r="G36" s="13">
        <f t="shared" si="6"/>
        <v>1.2059101615774726</v>
      </c>
      <c r="H36" s="8">
        <v>5.0514999999999999</v>
      </c>
      <c r="I36" s="14">
        <f>TRUNC(1000/((1+H36/100)^(NETWORKDAYS($B36,$H$2-1,Feriados!$A$1:$A$936)/252)),6)</f>
        <v>890.50579500000003</v>
      </c>
      <c r="J36" s="15">
        <f t="shared" si="1"/>
        <v>-6.2490915351709475E-5</v>
      </c>
      <c r="K36" s="15">
        <f t="shared" si="7"/>
        <v>1.0182700563760148</v>
      </c>
      <c r="L36" s="16">
        <f t="shared" si="8"/>
        <v>1.8270056376014754</v>
      </c>
      <c r="M36" s="8">
        <v>5.56</v>
      </c>
      <c r="N36" s="17">
        <f>TRUNC(1000/((1+M36/100)^(NETWORKDAYS($B36,$M$2-1,Feriados!$A$1:$A$936)/252)),6)</f>
        <v>834.24905200000001</v>
      </c>
      <c r="O36" s="18">
        <f t="shared" si="2"/>
        <v>-1.0294666502663752E-4</v>
      </c>
      <c r="P36" s="18">
        <f t="shared" si="9"/>
        <v>1.022436782695592</v>
      </c>
      <c r="Q36" s="19">
        <f t="shared" si="10"/>
        <v>2.2436782695592017</v>
      </c>
      <c r="R36" s="9">
        <v>4.1500000000000004</v>
      </c>
      <c r="S36" s="20">
        <f t="shared" si="11"/>
        <v>1.0055781314713457</v>
      </c>
      <c r="T36" s="20">
        <f t="shared" si="3"/>
        <v>1.6137008906524919E-4</v>
      </c>
      <c r="U36" s="20">
        <f t="shared" si="12"/>
        <v>1.0055781314713457</v>
      </c>
      <c r="V36" s="21">
        <f t="shared" si="13"/>
        <v>0.55781314713456709</v>
      </c>
    </row>
    <row r="37" spans="1:22" x14ac:dyDescent="0.3">
      <c r="A37">
        <f t="shared" si="4"/>
        <v>35</v>
      </c>
      <c r="B37" s="7">
        <v>43880</v>
      </c>
      <c r="C37" s="8">
        <v>4.4116</v>
      </c>
      <c r="D37" s="11">
        <f>TRUNC(1000/((1+C37/100)^(NETWORKDAYS($B37,$C$2-1,Feriados!$A$1:$A$936)/252)),6)</f>
        <v>943.41780000000006</v>
      </c>
      <c r="E37" s="12">
        <f t="shared" si="0"/>
        <v>6.8466477892981104E-4</v>
      </c>
      <c r="F37" s="12">
        <f t="shared" si="5"/>
        <v>1.0127520228368463</v>
      </c>
      <c r="G37" s="13">
        <f t="shared" si="6"/>
        <v>1.2752022836846288</v>
      </c>
      <c r="H37" s="8">
        <v>4.9831000000000003</v>
      </c>
      <c r="I37" s="14">
        <f>TRUNC(1000/((1+H37/100)^(NETWORKDAYS($B37,$H$2-1,Feriados!$A$1:$A$936)/252)),6)</f>
        <v>892.04381899999998</v>
      </c>
      <c r="J37" s="15">
        <f t="shared" si="1"/>
        <v>1.7271353074124196E-3</v>
      </c>
      <c r="K37" s="15">
        <f t="shared" si="7"/>
        <v>1.0200287465428626</v>
      </c>
      <c r="L37" s="16">
        <f t="shared" si="8"/>
        <v>2.0028746542862574</v>
      </c>
      <c r="M37" s="8">
        <v>5.4908000000000001</v>
      </c>
      <c r="N37" s="17">
        <f>TRUNC(1000/((1+M37/100)^(NETWORKDAYS($B37,$M$2-1,Feriados!$A$1:$A$936)/252)),6)</f>
        <v>836.26069099999995</v>
      </c>
      <c r="O37" s="18">
        <f t="shared" si="2"/>
        <v>2.4113170943105278E-3</v>
      </c>
      <c r="P37" s="18">
        <f t="shared" si="9"/>
        <v>1.0249022019875578</v>
      </c>
      <c r="Q37" s="19">
        <f t="shared" si="10"/>
        <v>2.490220198755777</v>
      </c>
      <c r="R37" s="9">
        <v>4.1500000000000004</v>
      </c>
      <c r="S37" s="20">
        <f t="shared" si="11"/>
        <v>1.0057404017039833</v>
      </c>
      <c r="T37" s="20">
        <f t="shared" si="3"/>
        <v>1.6137008906524919E-4</v>
      </c>
      <c r="U37" s="20">
        <f t="shared" si="12"/>
        <v>1.0057404017039833</v>
      </c>
      <c r="V37" s="21">
        <f t="shared" si="13"/>
        <v>0.57404017039832667</v>
      </c>
    </row>
    <row r="38" spans="1:22" x14ac:dyDescent="0.3">
      <c r="A38">
        <f t="shared" si="4"/>
        <v>36</v>
      </c>
      <c r="B38" s="7">
        <v>43881</v>
      </c>
      <c r="C38" s="8">
        <v>4.4307999999999996</v>
      </c>
      <c r="D38" s="11">
        <f>TRUNC(1000/((1+C38/100)^(NETWORKDAYS($B38,$C$2-1,Feriados!$A$1:$A$936)/252)),6)</f>
        <v>943.34606699999995</v>
      </c>
      <c r="E38" s="12">
        <f t="shared" si="0"/>
        <v>-7.6035241226235506E-5</v>
      </c>
      <c r="F38" s="12">
        <f t="shared" si="5"/>
        <v>1.0126750179924875</v>
      </c>
      <c r="G38" s="13">
        <f t="shared" si="6"/>
        <v>1.2675017992487492</v>
      </c>
      <c r="H38" s="8">
        <v>4.9946999999999999</v>
      </c>
      <c r="I38" s="14">
        <f>TRUNC(1000/((1+H38/100)^(NETWORKDAYS($B38,$H$2-1,Feriados!$A$1:$A$936)/252)),6)</f>
        <v>891.98481500000003</v>
      </c>
      <c r="J38" s="15">
        <f t="shared" si="1"/>
        <v>-6.614473273980348E-5</v>
      </c>
      <c r="K38" s="15">
        <f t="shared" si="7"/>
        <v>1.0199612770140356</v>
      </c>
      <c r="L38" s="16">
        <f t="shared" si="8"/>
        <v>1.9961277014035606</v>
      </c>
      <c r="M38" s="8">
        <v>5.5138999999999996</v>
      </c>
      <c r="N38" s="17">
        <f>TRUNC(1000/((1+M38/100)^(NETWORKDAYS($B38,$M$2-1,Feriados!$A$1:$A$936)/252)),6)</f>
        <v>835.82639800000004</v>
      </c>
      <c r="O38" s="18">
        <f t="shared" si="2"/>
        <v>-5.1932729192449845E-4</v>
      </c>
      <c r="P38" s="18">
        <f t="shared" si="9"/>
        <v>1.0243699423025121</v>
      </c>
      <c r="Q38" s="19">
        <f t="shared" si="10"/>
        <v>2.4369942302512104</v>
      </c>
      <c r="R38" s="9">
        <v>4.1500000000000004</v>
      </c>
      <c r="S38" s="20">
        <f t="shared" si="11"/>
        <v>1.0059026981221828</v>
      </c>
      <c r="T38" s="20">
        <f t="shared" si="3"/>
        <v>1.6137008906524919E-4</v>
      </c>
      <c r="U38" s="20">
        <f t="shared" si="12"/>
        <v>1.0059026981221828</v>
      </c>
      <c r="V38" s="21">
        <f t="shared" si="13"/>
        <v>0.59026981221828034</v>
      </c>
    </row>
    <row r="39" spans="1:22" x14ac:dyDescent="0.3">
      <c r="A39">
        <f t="shared" si="4"/>
        <v>37</v>
      </c>
      <c r="B39" s="7">
        <v>43882</v>
      </c>
      <c r="C39" s="8">
        <v>4.4349999999999996</v>
      </c>
      <c r="D39" s="11">
        <f>TRUNC(1000/((1+C39/100)^(NETWORKDAYS($B39,$C$2-1,Feriados!$A$1:$A$936)/252)),6)</f>
        <v>943.45748200000003</v>
      </c>
      <c r="E39" s="12">
        <f t="shared" si="0"/>
        <v>1.1810617958518677E-4</v>
      </c>
      <c r="F39" s="12">
        <f t="shared" si="5"/>
        <v>1.0127946211700238</v>
      </c>
      <c r="G39" s="13">
        <f t="shared" si="6"/>
        <v>1.2794621170023834</v>
      </c>
      <c r="H39" s="8">
        <v>5.0343</v>
      </c>
      <c r="I39" s="14">
        <f>TRUNC(1000/((1+H39/100)^(NETWORKDAYS($B39,$H$2-1,Feriados!$A$1:$A$936)/252)),6)</f>
        <v>891.37003900000002</v>
      </c>
      <c r="J39" s="15">
        <f t="shared" si="1"/>
        <v>-6.8922249534031366E-4</v>
      </c>
      <c r="K39" s="15">
        <f t="shared" si="7"/>
        <v>1.0192582967575414</v>
      </c>
      <c r="L39" s="16">
        <f t="shared" si="8"/>
        <v>1.9258296757541427</v>
      </c>
      <c r="M39" s="8">
        <v>5.5834000000000001</v>
      </c>
      <c r="N39" s="17">
        <f>TRUNC(1000/((1+M39/100)^(NETWORKDAYS($B39,$M$2-1,Feriados!$A$1:$A$936)/252)),6)</f>
        <v>834.16933900000004</v>
      </c>
      <c r="O39" s="18">
        <f t="shared" si="2"/>
        <v>-1.9825396804469264E-3</v>
      </c>
      <c r="P39" s="18">
        <f t="shared" si="9"/>
        <v>1.0223390882444403</v>
      </c>
      <c r="Q39" s="19">
        <f t="shared" si="10"/>
        <v>2.2339088244440308</v>
      </c>
      <c r="R39" s="9">
        <v>4.1500000000000004</v>
      </c>
      <c r="S39" s="20">
        <f t="shared" si="11"/>
        <v>1.0060650207301698</v>
      </c>
      <c r="T39" s="20">
        <f t="shared" si="3"/>
        <v>1.6137008906524919E-4</v>
      </c>
      <c r="U39" s="20">
        <f t="shared" si="12"/>
        <v>1.0060650207301698</v>
      </c>
      <c r="V39" s="21">
        <f t="shared" si="13"/>
        <v>0.606502073016979</v>
      </c>
    </row>
    <row r="40" spans="1:22" x14ac:dyDescent="0.3">
      <c r="A40">
        <f t="shared" si="4"/>
        <v>38</v>
      </c>
      <c r="B40" s="7">
        <v>43887</v>
      </c>
      <c r="C40" s="8">
        <v>4.4782999999999999</v>
      </c>
      <c r="D40" s="11">
        <f>TRUNC(1000/((1+C40/100)^(NETWORKDAYS($B40,$C$2-1,Feriados!$A$1:$A$936)/252)),6)</f>
        <v>943.09701299999995</v>
      </c>
      <c r="E40" s="12">
        <f t="shared" si="0"/>
        <v>-3.8207233169207377E-4</v>
      </c>
      <c r="F40" s="12">
        <f t="shared" si="5"/>
        <v>1.0124076603675882</v>
      </c>
      <c r="G40" s="13">
        <f t="shared" si="6"/>
        <v>1.2407660367588225</v>
      </c>
      <c r="H40" s="8">
        <v>5.1231999999999998</v>
      </c>
      <c r="I40" s="14">
        <f>TRUNC(1000/((1+H40/100)^(NETWORKDAYS($B40,$H$2-1,Feriados!$A$1:$A$936)/252)),6)</f>
        <v>889.78256499999998</v>
      </c>
      <c r="J40" s="15">
        <f t="shared" si="1"/>
        <v>-1.7809371310942845E-3</v>
      </c>
      <c r="K40" s="15">
        <f t="shared" si="7"/>
        <v>1.01744306181067</v>
      </c>
      <c r="L40" s="16">
        <f t="shared" si="8"/>
        <v>1.7443061810670013</v>
      </c>
      <c r="M40" s="8">
        <v>5.7008999999999999</v>
      </c>
      <c r="N40" s="17">
        <f>TRUNC(1000/((1+M40/100)^(NETWORKDAYS($B40,$M$2-1,Feriados!$A$1:$A$936)/252)),6)</f>
        <v>831.26159399999995</v>
      </c>
      <c r="O40" s="18">
        <f t="shared" si="2"/>
        <v>-3.4857970247215153E-3</v>
      </c>
      <c r="P40" s="18">
        <f t="shared" si="9"/>
        <v>1.0187754216923812</v>
      </c>
      <c r="Q40" s="19">
        <f t="shared" si="10"/>
        <v>1.8775421692381222</v>
      </c>
      <c r="R40" s="9">
        <v>4.1500000000000004</v>
      </c>
      <c r="S40" s="20">
        <f t="shared" si="11"/>
        <v>1.0062273695321704</v>
      </c>
      <c r="T40" s="20">
        <f t="shared" si="3"/>
        <v>1.6137008906524919E-4</v>
      </c>
      <c r="U40" s="20">
        <f t="shared" si="12"/>
        <v>1.0062273695321704</v>
      </c>
      <c r="V40" s="21">
        <f t="shared" si="13"/>
        <v>0.62273695321704015</v>
      </c>
    </row>
    <row r="41" spans="1:22" x14ac:dyDescent="0.3">
      <c r="A41">
        <f t="shared" si="4"/>
        <v>39</v>
      </c>
      <c r="B41" s="7">
        <v>43888</v>
      </c>
      <c r="C41" s="8">
        <v>4.4253</v>
      </c>
      <c r="D41" s="11">
        <f>TRUNC(1000/((1+C41/100)^(NETWORKDAYS($B41,$C$2-1,Feriados!$A$1:$A$936)/252)),6)</f>
        <v>943.899359</v>
      </c>
      <c r="E41" s="12">
        <f t="shared" si="0"/>
        <v>8.5075659125233294E-4</v>
      </c>
      <c r="F41" s="12">
        <f t="shared" si="5"/>
        <v>1.0132689728576803</v>
      </c>
      <c r="G41" s="13">
        <f t="shared" si="6"/>
        <v>1.326897285768025</v>
      </c>
      <c r="H41" s="8">
        <v>5.0195999999999996</v>
      </c>
      <c r="I41" s="14">
        <f>TRUNC(1000/((1+H41/100)^(NETWORKDAYS($B41,$H$2-1,Feriados!$A$1:$A$936)/252)),6)</f>
        <v>892.00884399999995</v>
      </c>
      <c r="J41" s="15">
        <f t="shared" si="1"/>
        <v>2.5020483515543201E-3</v>
      </c>
      <c r="K41" s="15">
        <f t="shared" si="7"/>
        <v>1.0199887535462737</v>
      </c>
      <c r="L41" s="16">
        <f t="shared" si="8"/>
        <v>1.9988753546273719</v>
      </c>
      <c r="M41" s="8">
        <v>5.6</v>
      </c>
      <c r="N41" s="17">
        <f>TRUNC(1000/((1+M41/100)^(NETWORKDAYS($B41,$M$2-1,Feriados!$A$1:$A$936)/252)),6)</f>
        <v>834.09242500000005</v>
      </c>
      <c r="O41" s="18">
        <f t="shared" si="2"/>
        <v>3.4054634791658156E-3</v>
      </c>
      <c r="P41" s="18">
        <f t="shared" si="9"/>
        <v>1.0222448241844264</v>
      </c>
      <c r="Q41" s="19">
        <f t="shared" si="10"/>
        <v>2.2244824184426415</v>
      </c>
      <c r="R41" s="9">
        <v>4.1500000000000004</v>
      </c>
      <c r="S41" s="20">
        <f t="shared" si="11"/>
        <v>1.0063897445324117</v>
      </c>
      <c r="T41" s="20">
        <f t="shared" si="3"/>
        <v>1.6137008906524919E-4</v>
      </c>
      <c r="U41" s="20">
        <f t="shared" si="12"/>
        <v>1.0063897445324117</v>
      </c>
      <c r="V41" s="21">
        <f t="shared" si="13"/>
        <v>0.63897445324117008</v>
      </c>
    </row>
    <row r="42" spans="1:22" x14ac:dyDescent="0.3">
      <c r="A42">
        <f t="shared" si="4"/>
        <v>40</v>
      </c>
      <c r="B42" s="7">
        <v>43889</v>
      </c>
      <c r="C42" s="8">
        <v>4.3630000000000004</v>
      </c>
      <c r="D42" s="11">
        <f>TRUNC(1000/((1+C42/100)^(NETWORKDAYS($B42,$C$2-1,Feriados!$A$1:$A$936)/252)),6)</f>
        <v>944.81081900000004</v>
      </c>
      <c r="E42" s="12">
        <f t="shared" si="0"/>
        <v>9.6563260829585218E-4</v>
      </c>
      <c r="F42" s="12">
        <f t="shared" si="5"/>
        <v>1.0142474184188461</v>
      </c>
      <c r="G42" s="13">
        <f t="shared" si="6"/>
        <v>1.4247418418846136</v>
      </c>
      <c r="H42" s="8">
        <v>4.96</v>
      </c>
      <c r="I42" s="14">
        <f>TRUNC(1000/((1+H42/100)^(NETWORKDAYS($B42,$H$2-1,Feriados!$A$1:$A$936)/252)),6)</f>
        <v>893.36275599999999</v>
      </c>
      <c r="J42" s="15">
        <f t="shared" si="1"/>
        <v>1.5178235161086295E-3</v>
      </c>
      <c r="K42" s="15">
        <f t="shared" si="7"/>
        <v>1.0215369164625725</v>
      </c>
      <c r="L42" s="16">
        <f t="shared" si="8"/>
        <v>2.1536916462572497</v>
      </c>
      <c r="M42" s="8">
        <v>5.57</v>
      </c>
      <c r="N42" s="17">
        <f>TRUNC(1000/((1+M42/100)^(NETWORKDAYS($B42,$M$2-1,Feriados!$A$1:$A$936)/252)),6)</f>
        <v>835.06142899999998</v>
      </c>
      <c r="O42" s="18">
        <f t="shared" si="2"/>
        <v>1.1617465534468074E-3</v>
      </c>
      <c r="P42" s="18">
        <f t="shared" si="9"/>
        <v>1.0234324135857016</v>
      </c>
      <c r="Q42" s="19">
        <f t="shared" si="10"/>
        <v>2.3432413585701584</v>
      </c>
      <c r="R42" s="9">
        <v>4.1500000000000004</v>
      </c>
      <c r="S42" s="20">
        <f t="shared" si="11"/>
        <v>1.0065521457351212</v>
      </c>
      <c r="T42" s="20">
        <f t="shared" si="3"/>
        <v>1.6137008906524919E-4</v>
      </c>
      <c r="U42" s="20">
        <f t="shared" si="12"/>
        <v>1.0065521457351212</v>
      </c>
      <c r="V42" s="21">
        <f t="shared" si="13"/>
        <v>0.65521457351211954</v>
      </c>
    </row>
    <row r="43" spans="1:22" x14ac:dyDescent="0.3">
      <c r="A43">
        <f t="shared" si="4"/>
        <v>41</v>
      </c>
      <c r="B43" s="7">
        <v>43892</v>
      </c>
      <c r="C43" s="8">
        <v>4.1398999999999999</v>
      </c>
      <c r="D43" s="11">
        <f>TRUNC(1000/((1+C43/100)^(NETWORKDAYS($B43,$C$2-1,Feriados!$A$1:$A$936)/252)),6)</f>
        <v>947.65503999999999</v>
      </c>
      <c r="E43" s="12">
        <f t="shared" si="0"/>
        <v>3.0103603206093066E-3</v>
      </c>
      <c r="F43" s="12">
        <f t="shared" si="5"/>
        <v>1.0173006686025348</v>
      </c>
      <c r="G43" s="13">
        <f t="shared" si="6"/>
        <v>1.7300668602534763</v>
      </c>
      <c r="H43" s="8">
        <v>4.7081999999999997</v>
      </c>
      <c r="I43" s="14">
        <f>TRUNC(1000/((1+H43/100)^(NETWORKDAYS($B43,$H$2-1,Feriados!$A$1:$A$936)/252)),6)</f>
        <v>898.53905299999997</v>
      </c>
      <c r="J43" s="15">
        <f t="shared" si="1"/>
        <v>5.794171477638832E-3</v>
      </c>
      <c r="K43" s="15">
        <f t="shared" si="7"/>
        <v>1.027455876527295</v>
      </c>
      <c r="L43" s="16">
        <f t="shared" si="8"/>
        <v>2.7455876527294976</v>
      </c>
      <c r="M43" s="8">
        <v>5.3139000000000003</v>
      </c>
      <c r="N43" s="17">
        <f>TRUNC(1000/((1+M43/100)^(NETWORKDAYS($B43,$M$2-1,Feriados!$A$1:$A$936)/252)),6)</f>
        <v>842.00635</v>
      </c>
      <c r="O43" s="18">
        <f t="shared" si="2"/>
        <v>8.3166588215153325E-3</v>
      </c>
      <c r="P43" s="18">
        <f t="shared" si="9"/>
        <v>1.0319439517963738</v>
      </c>
      <c r="Q43" s="19">
        <f t="shared" si="10"/>
        <v>3.1943951796373771</v>
      </c>
      <c r="R43" s="9">
        <v>4.1500000000000004</v>
      </c>
      <c r="S43" s="20">
        <f t="shared" si="11"/>
        <v>1.0067145731445273</v>
      </c>
      <c r="T43" s="20">
        <f t="shared" si="3"/>
        <v>1.6137008906524919E-4</v>
      </c>
      <c r="U43" s="20">
        <f t="shared" si="12"/>
        <v>1.0067145731445273</v>
      </c>
      <c r="V43" s="21">
        <f t="shared" si="13"/>
        <v>0.67145731445272805</v>
      </c>
    </row>
    <row r="44" spans="1:22" x14ac:dyDescent="0.3">
      <c r="A44">
        <f t="shared" si="4"/>
        <v>42</v>
      </c>
      <c r="B44" s="7">
        <v>43893</v>
      </c>
      <c r="C44" s="8">
        <v>4.0278999999999998</v>
      </c>
      <c r="D44" s="11">
        <f>TRUNC(1000/((1+C44/100)^(NETWORKDAYS($B44,$C$2-1,Feriados!$A$1:$A$936)/252)),6)</f>
        <v>949.15627300000006</v>
      </c>
      <c r="E44" s="12">
        <f t="shared" si="0"/>
        <v>1.5841555593900658E-3</v>
      </c>
      <c r="F44" s="12">
        <f t="shared" si="5"/>
        <v>1.0189122311122727</v>
      </c>
      <c r="G44" s="13">
        <f t="shared" si="6"/>
        <v>1.8912231112272693</v>
      </c>
      <c r="H44" s="8">
        <v>4.6073000000000004</v>
      </c>
      <c r="I44" s="14">
        <f>TRUNC(1000/((1+H44/100)^(NETWORKDAYS($B44,$H$2-1,Feriados!$A$1:$A$936)/252)),6)</f>
        <v>900.71673299999998</v>
      </c>
      <c r="J44" s="15">
        <f t="shared" si="1"/>
        <v>2.4235785776136609E-3</v>
      </c>
      <c r="K44" s="15">
        <f t="shared" si="7"/>
        <v>1.0299459965790898</v>
      </c>
      <c r="L44" s="16">
        <f t="shared" si="8"/>
        <v>2.9945996579089806</v>
      </c>
      <c r="M44" s="8">
        <v>5.2149999999999999</v>
      </c>
      <c r="N44" s="17">
        <f>TRUNC(1000/((1+M44/100)^(NETWORKDAYS($B44,$M$2-1,Feriados!$A$1:$A$936)/252)),6)</f>
        <v>844.80843300000004</v>
      </c>
      <c r="O44" s="18">
        <f t="shared" si="2"/>
        <v>3.3278644513785594E-3</v>
      </c>
      <c r="P44" s="18">
        <f t="shared" si="9"/>
        <v>1.035378121389372</v>
      </c>
      <c r="Q44" s="19">
        <f t="shared" si="10"/>
        <v>3.5378121389372019</v>
      </c>
      <c r="R44" s="9">
        <v>4.1500000000000004</v>
      </c>
      <c r="S44" s="20">
        <f t="shared" si="11"/>
        <v>1.0068770267648588</v>
      </c>
      <c r="T44" s="20">
        <f t="shared" si="3"/>
        <v>1.6137008906524919E-4</v>
      </c>
      <c r="U44" s="20">
        <f t="shared" si="12"/>
        <v>1.0068770267648588</v>
      </c>
      <c r="V44" s="21">
        <f t="shared" si="13"/>
        <v>0.68770267648587957</v>
      </c>
    </row>
    <row r="45" spans="1:22" x14ac:dyDescent="0.3">
      <c r="A45">
        <f t="shared" si="4"/>
        <v>43</v>
      </c>
      <c r="B45" s="7">
        <v>43894</v>
      </c>
      <c r="C45" s="8">
        <v>3.9950000000000001</v>
      </c>
      <c r="D45" s="11">
        <f>TRUNC(1000/((1+C45/100)^(NETWORKDAYS($B45,$C$2-1,Feriados!$A$1:$A$936)/252)),6)</f>
        <v>949.70070399999997</v>
      </c>
      <c r="E45" s="12">
        <f t="shared" si="0"/>
        <v>5.7359469192475032E-4</v>
      </c>
      <c r="F45" s="12">
        <f t="shared" si="5"/>
        <v>1.0194966737595759</v>
      </c>
      <c r="G45" s="13">
        <f t="shared" si="6"/>
        <v>1.9496673759575867</v>
      </c>
      <c r="H45" s="8">
        <v>4.5549999999999997</v>
      </c>
      <c r="I45" s="14">
        <f>TRUNC(1000/((1+H45/100)^(NETWORKDAYS($B45,$H$2-1,Feriados!$A$1:$A$936)/252)),6)</f>
        <v>901.92241200000001</v>
      </c>
      <c r="J45" s="15">
        <f t="shared" si="1"/>
        <v>1.3385773305045756E-3</v>
      </c>
      <c r="K45" s="15">
        <f t="shared" si="7"/>
        <v>1.0313246589417546</v>
      </c>
      <c r="L45" s="16">
        <f t="shared" si="8"/>
        <v>3.1324658941754624</v>
      </c>
      <c r="M45" s="8">
        <v>5.1744000000000003</v>
      </c>
      <c r="N45" s="17">
        <f>TRUNC(1000/((1+M45/100)^(NETWORKDAYS($B45,$M$2-1,Feriados!$A$1:$A$936)/252)),6)</f>
        <v>846.06016099999999</v>
      </c>
      <c r="O45" s="18">
        <f t="shared" si="2"/>
        <v>1.4816708156604186E-3</v>
      </c>
      <c r="P45" s="18">
        <f t="shared" si="9"/>
        <v>1.036912210935008</v>
      </c>
      <c r="Q45" s="19">
        <f t="shared" si="10"/>
        <v>3.6912210935007961</v>
      </c>
      <c r="R45" s="9">
        <v>4.1500000000000004</v>
      </c>
      <c r="S45" s="20">
        <f t="shared" si="11"/>
        <v>1.0070395066003457</v>
      </c>
      <c r="T45" s="20">
        <f t="shared" si="3"/>
        <v>1.6137008906524919E-4</v>
      </c>
      <c r="U45" s="20">
        <f t="shared" si="12"/>
        <v>1.0070395066003457</v>
      </c>
      <c r="V45" s="21">
        <f t="shared" si="13"/>
        <v>0.70395066003456908</v>
      </c>
    </row>
    <row r="46" spans="1:22" x14ac:dyDescent="0.3">
      <c r="A46">
        <f t="shared" si="4"/>
        <v>44</v>
      </c>
      <c r="B46" s="7">
        <v>43895</v>
      </c>
      <c r="C46" s="8">
        <v>4.1369999999999996</v>
      </c>
      <c r="D46" s="11">
        <f>TRUNC(1000/((1+C46/100)^(NETWORKDAYS($B46,$C$2-1,Feriados!$A$1:$A$936)/252)),6)</f>
        <v>948.147469</v>
      </c>
      <c r="E46" s="12">
        <f t="shared" si="0"/>
        <v>-1.6354994720525484E-3</v>
      </c>
      <c r="F46" s="12">
        <f t="shared" si="5"/>
        <v>1.0178292874878827</v>
      </c>
      <c r="G46" s="13">
        <f t="shared" si="6"/>
        <v>1.7829287487882706</v>
      </c>
      <c r="H46" s="8">
        <v>4.7750000000000004</v>
      </c>
      <c r="I46" s="14">
        <f>TRUNC(1000/((1+H46/100)^(NETWORKDAYS($B46,$H$2-1,Feriados!$A$1:$A$936)/252)),6)</f>
        <v>897.70582300000001</v>
      </c>
      <c r="J46" s="15">
        <f t="shared" si="1"/>
        <v>-4.6751127856439201E-3</v>
      </c>
      <c r="K46" s="15">
        <f t="shared" si="7"/>
        <v>1.0265030998425861</v>
      </c>
      <c r="L46" s="16">
        <f t="shared" si="8"/>
        <v>2.6503099842586142</v>
      </c>
      <c r="M46" s="8">
        <v>5.4061000000000003</v>
      </c>
      <c r="N46" s="17">
        <f>TRUNC(1000/((1+M46/100)^(NETWORKDAYS($B46,$M$2-1,Feriados!$A$1:$A$936)/252)),6)</f>
        <v>840.08895099999995</v>
      </c>
      <c r="O46" s="18">
        <f t="shared" si="2"/>
        <v>-7.0576659618890591E-3</v>
      </c>
      <c r="P46" s="18">
        <f t="shared" si="9"/>
        <v>1.0295940309184248</v>
      </c>
      <c r="Q46" s="19">
        <f t="shared" si="10"/>
        <v>2.959403091842483</v>
      </c>
      <c r="R46" s="9">
        <v>4.1500000000000004</v>
      </c>
      <c r="S46" s="20">
        <f t="shared" si="11"/>
        <v>1.0072020126552179</v>
      </c>
      <c r="T46" s="20">
        <f t="shared" si="3"/>
        <v>1.6137008906524919E-4</v>
      </c>
      <c r="U46" s="20">
        <f t="shared" si="12"/>
        <v>1.0072020126552179</v>
      </c>
      <c r="V46" s="21">
        <f t="shared" si="13"/>
        <v>0.72020126552179153</v>
      </c>
    </row>
    <row r="47" spans="1:22" x14ac:dyDescent="0.3">
      <c r="A47">
        <f t="shared" si="4"/>
        <v>45</v>
      </c>
      <c r="B47" s="7">
        <v>43896</v>
      </c>
      <c r="C47" s="8">
        <v>4.085</v>
      </c>
      <c r="D47" s="11">
        <f>TRUNC(1000/((1+C47/100)^(NETWORKDAYS($B47,$C$2-1,Feriados!$A$1:$A$936)/252)),6)</f>
        <v>948.92045399999995</v>
      </c>
      <c r="E47" s="12">
        <f t="shared" si="0"/>
        <v>8.1525820114802805E-4</v>
      </c>
      <c r="F47" s="12">
        <f t="shared" si="5"/>
        <v>1.0186590811618759</v>
      </c>
      <c r="G47" s="13">
        <f t="shared" si="6"/>
        <v>1.8659081161875868</v>
      </c>
      <c r="H47" s="8">
        <v>4.7750000000000004</v>
      </c>
      <c r="I47" s="14">
        <f>TRUNC(1000/((1+H47/100)^(NETWORKDAYS($B47,$H$2-1,Feriados!$A$1:$A$936)/252)),6)</f>
        <v>897.87200299999995</v>
      </c>
      <c r="J47" s="15">
        <f t="shared" si="1"/>
        <v>1.8511632178630499E-4</v>
      </c>
      <c r="K47" s="15">
        <f t="shared" si="7"/>
        <v>1.0266931223207312</v>
      </c>
      <c r="L47" s="16">
        <f t="shared" si="8"/>
        <v>2.6693122320731177</v>
      </c>
      <c r="M47" s="8">
        <v>5.4238999999999997</v>
      </c>
      <c r="N47" s="17">
        <f>TRUNC(1000/((1+M47/100)^(NETWORKDAYS($B47,$M$2-1,Feriados!$A$1:$A$936)/252)),6)</f>
        <v>839.795614</v>
      </c>
      <c r="O47" s="18">
        <f t="shared" si="2"/>
        <v>-3.4917373886511616E-4</v>
      </c>
      <c r="P47" s="18">
        <f t="shared" si="9"/>
        <v>1.0292345237211358</v>
      </c>
      <c r="Q47" s="19">
        <f t="shared" si="10"/>
        <v>2.9234523721135774</v>
      </c>
      <c r="R47" s="9">
        <v>4.1500000000000004</v>
      </c>
      <c r="S47" s="20">
        <f t="shared" si="11"/>
        <v>1.0073645449337068</v>
      </c>
      <c r="T47" s="20">
        <f t="shared" si="3"/>
        <v>1.6137008906524919E-4</v>
      </c>
      <c r="U47" s="20">
        <f t="shared" si="12"/>
        <v>1.0073645449337068</v>
      </c>
      <c r="V47" s="21">
        <f t="shared" si="13"/>
        <v>0.73645449337067515</v>
      </c>
    </row>
    <row r="48" spans="1:22" x14ac:dyDescent="0.3">
      <c r="A48">
        <f t="shared" si="4"/>
        <v>46</v>
      </c>
      <c r="B48" s="7">
        <v>43899</v>
      </c>
      <c r="C48" s="8">
        <v>4.2549999999999999</v>
      </c>
      <c r="D48" s="11">
        <f>TRUNC(1000/((1+C48/100)^(NETWORKDAYS($B48,$C$2-1,Feriados!$A$1:$A$936)/252)),6)</f>
        <v>947.05129199999999</v>
      </c>
      <c r="E48" s="12">
        <f t="shared" si="0"/>
        <v>-1.969777331831013E-3</v>
      </c>
      <c r="F48" s="12">
        <f t="shared" si="5"/>
        <v>1.0166525495949394</v>
      </c>
      <c r="G48" s="13">
        <f t="shared" si="6"/>
        <v>1.6652549594939448</v>
      </c>
      <c r="H48" s="8">
        <v>5.0326000000000004</v>
      </c>
      <c r="I48" s="14">
        <f>TRUNC(1000/((1+H48/100)^(NETWORKDAYS($B48,$H$2-1,Feriados!$A$1:$A$936)/252)),6)</f>
        <v>892.96834799999999</v>
      </c>
      <c r="J48" s="15">
        <f t="shared" si="1"/>
        <v>-5.461418758593295E-3</v>
      </c>
      <c r="K48" s="15">
        <f t="shared" si="7"/>
        <v>1.02108592124317</v>
      </c>
      <c r="L48" s="16">
        <f t="shared" si="8"/>
        <v>2.1085921243169992</v>
      </c>
      <c r="M48" s="8">
        <v>5.7171000000000003</v>
      </c>
      <c r="N48" s="17">
        <f>TRUNC(1000/((1+M48/100)^(NETWORKDAYS($B48,$M$2-1,Feriados!$A$1:$A$936)/252)),6)</f>
        <v>832.30475899999999</v>
      </c>
      <c r="O48" s="18">
        <f t="shared" si="2"/>
        <v>-8.919854873164379E-3</v>
      </c>
      <c r="P48" s="18">
        <f t="shared" si="9"/>
        <v>1.0200539011390928</v>
      </c>
      <c r="Q48" s="19">
        <f t="shared" si="10"/>
        <v>2.0053901139092778</v>
      </c>
      <c r="R48" s="9">
        <v>4.1500000000000004</v>
      </c>
      <c r="S48" s="20">
        <f t="shared" si="11"/>
        <v>1.0075271034400439</v>
      </c>
      <c r="T48" s="20">
        <f t="shared" si="3"/>
        <v>1.6137008906524919E-4</v>
      </c>
      <c r="U48" s="20">
        <f t="shared" si="12"/>
        <v>1.0075271034400439</v>
      </c>
      <c r="V48" s="21">
        <f t="shared" si="13"/>
        <v>0.75271034400439252</v>
      </c>
    </row>
    <row r="49" spans="1:22" x14ac:dyDescent="0.3">
      <c r="A49">
        <f t="shared" si="4"/>
        <v>47</v>
      </c>
      <c r="B49" s="7">
        <v>43900</v>
      </c>
      <c r="C49" s="8">
        <v>4.165</v>
      </c>
      <c r="D49" s="11">
        <f>TRUNC(1000/((1+C49/100)^(NETWORKDAYS($B49,$C$2-1,Feriados!$A$1:$A$936)/252)),6)</f>
        <v>948.27326400000004</v>
      </c>
      <c r="E49" s="12">
        <f t="shared" si="0"/>
        <v>1.290291254890219E-3</v>
      </c>
      <c r="F49" s="12">
        <f t="shared" si="5"/>
        <v>1.0179643274889436</v>
      </c>
      <c r="G49" s="13">
        <f t="shared" si="6"/>
        <v>1.796432748894361</v>
      </c>
      <c r="H49" s="8">
        <v>4.92</v>
      </c>
      <c r="I49" s="14">
        <f>TRUNC(1000/((1+H49/100)^(NETWORKDAYS($B49,$H$2-1,Feriados!$A$1:$A$936)/252)),6)</f>
        <v>895.35001</v>
      </c>
      <c r="J49" s="15">
        <f t="shared" si="1"/>
        <v>2.6671292496920351E-3</v>
      </c>
      <c r="K49" s="15">
        <f t="shared" si="7"/>
        <v>1.0238092893701665</v>
      </c>
      <c r="L49" s="16">
        <f t="shared" si="8"/>
        <v>2.3809289370166464</v>
      </c>
      <c r="M49" s="8">
        <v>5.5793999999999997</v>
      </c>
      <c r="N49" s="17">
        <f>TRUNC(1000/((1+M49/100)^(NETWORKDAYS($B49,$M$2-1,Feriados!$A$1:$A$936)/252)),6)</f>
        <v>836.07418700000005</v>
      </c>
      <c r="O49" s="18">
        <f t="shared" si="2"/>
        <v>4.5289035767728247E-3</v>
      </c>
      <c r="P49" s="18">
        <f t="shared" si="9"/>
        <v>1.0246736269004626</v>
      </c>
      <c r="Q49" s="19">
        <f t="shared" si="10"/>
        <v>2.4673626900462597</v>
      </c>
      <c r="R49" s="9">
        <v>4.1500000000000004</v>
      </c>
      <c r="S49" s="20">
        <f t="shared" si="11"/>
        <v>1.0076896881784616</v>
      </c>
      <c r="T49" s="20">
        <f t="shared" si="3"/>
        <v>1.6137008906524919E-4</v>
      </c>
      <c r="U49" s="20">
        <f t="shared" si="12"/>
        <v>1.0076896881784616</v>
      </c>
      <c r="V49" s="21">
        <f t="shared" si="13"/>
        <v>0.76896881784616067</v>
      </c>
    </row>
    <row r="50" spans="1:22" x14ac:dyDescent="0.3">
      <c r="A50">
        <f t="shared" si="4"/>
        <v>48</v>
      </c>
      <c r="B50" s="7">
        <v>43901</v>
      </c>
      <c r="C50" s="8">
        <v>4.5750000000000002</v>
      </c>
      <c r="D50" s="11">
        <f>TRUNC(1000/((1+C50/100)^(NETWORKDAYS($B50,$C$2-1,Feriados!$A$1:$A$936)/252)),6)</f>
        <v>943.60453900000005</v>
      </c>
      <c r="E50" s="12">
        <f t="shared" si="0"/>
        <v>-4.9233962163041101E-3</v>
      </c>
      <c r="F50" s="12">
        <f t="shared" si="5"/>
        <v>1.012952485770652</v>
      </c>
      <c r="G50" s="13">
        <f t="shared" si="6"/>
        <v>1.2952485770652</v>
      </c>
      <c r="H50" s="8">
        <v>5.5011000000000001</v>
      </c>
      <c r="I50" s="14">
        <f>TRUNC(1000/((1+H50/100)^(NETWORKDAYS($B50,$H$2-1,Feriados!$A$1:$A$936)/252)),6)</f>
        <v>884.22807799999998</v>
      </c>
      <c r="J50" s="15">
        <f t="shared" si="1"/>
        <v>-1.2421881806870205E-2</v>
      </c>
      <c r="K50" s="15">
        <f t="shared" si="7"/>
        <v>1.0110916513848345</v>
      </c>
      <c r="L50" s="16">
        <f t="shared" si="8"/>
        <v>1.1091651384834478</v>
      </c>
      <c r="M50" s="8">
        <v>6.29</v>
      </c>
      <c r="N50" s="17">
        <f>TRUNC(1000/((1+M50/100)^(NETWORKDAYS($B50,$M$2-1,Feriados!$A$1:$A$936)/252)),6)</f>
        <v>817.981087</v>
      </c>
      <c r="O50" s="18">
        <f t="shared" si="2"/>
        <v>-2.1640543723663641E-2</v>
      </c>
      <c r="P50" s="18">
        <f t="shared" si="9"/>
        <v>1.0024991324750381</v>
      </c>
      <c r="Q50" s="19">
        <f t="shared" si="10"/>
        <v>0.24991324750380794</v>
      </c>
      <c r="R50" s="9">
        <v>4.1500000000000004</v>
      </c>
      <c r="S50" s="20">
        <f t="shared" si="11"/>
        <v>1.0078522991531931</v>
      </c>
      <c r="T50" s="20">
        <f t="shared" si="3"/>
        <v>1.6137008906524919E-4</v>
      </c>
      <c r="U50" s="20">
        <f t="shared" si="12"/>
        <v>1.0078522991531931</v>
      </c>
      <c r="V50" s="21">
        <f t="shared" si="13"/>
        <v>0.78522991531930764</v>
      </c>
    </row>
    <row r="51" spans="1:22" x14ac:dyDescent="0.3">
      <c r="A51">
        <f t="shared" si="4"/>
        <v>49</v>
      </c>
      <c r="B51" s="7">
        <v>43902</v>
      </c>
      <c r="C51" s="8">
        <v>5.6470000000000002</v>
      </c>
      <c r="D51" s="11">
        <f>TRUNC(1000/((1+C51/100)^(NETWORKDAYS($B51,$C$2-1,Feriados!$A$1:$A$936)/252)),6)</f>
        <v>931.401974</v>
      </c>
      <c r="E51" s="12">
        <f t="shared" si="0"/>
        <v>-1.2931863397914412E-2</v>
      </c>
      <c r="F51" s="12">
        <f t="shared" si="5"/>
        <v>0.99985312259608805</v>
      </c>
      <c r="G51" s="13">
        <f t="shared" si="6"/>
        <v>-1.4687740391194914E-2</v>
      </c>
      <c r="H51" s="8">
        <v>6.7782999999999998</v>
      </c>
      <c r="I51" s="14">
        <f>TRUNC(1000/((1+H51/100)^(NETWORKDAYS($B51,$H$2-1,Feriados!$A$1:$A$936)/252)),6)</f>
        <v>860.339651</v>
      </c>
      <c r="J51" s="15">
        <f t="shared" si="1"/>
        <v>-2.701613711931905E-2</v>
      </c>
      <c r="K51" s="15">
        <f t="shared" si="7"/>
        <v>0.98377586069082301</v>
      </c>
      <c r="L51" s="16">
        <f t="shared" si="8"/>
        <v>-1.6224139309176988</v>
      </c>
      <c r="M51" s="8">
        <v>7.64</v>
      </c>
      <c r="N51" s="17">
        <f>TRUNC(1000/((1+M51/100)^(NETWORKDAYS($B51,$M$2-1,Feriados!$A$1:$A$936)/252)),6)</f>
        <v>784.90430800000001</v>
      </c>
      <c r="O51" s="18">
        <f t="shared" si="2"/>
        <v>-4.0437095093862507E-2</v>
      </c>
      <c r="P51" s="18">
        <f t="shared" si="9"/>
        <v>0.96196097972363026</v>
      </c>
      <c r="Q51" s="19">
        <f t="shared" si="10"/>
        <v>-3.8039020276369739</v>
      </c>
      <c r="R51" s="9">
        <v>4.1500000000000004</v>
      </c>
      <c r="S51" s="20">
        <f t="shared" si="11"/>
        <v>1.0080149363684721</v>
      </c>
      <c r="T51" s="20">
        <f t="shared" si="3"/>
        <v>1.6137008906524919E-4</v>
      </c>
      <c r="U51" s="20">
        <f t="shared" si="12"/>
        <v>1.0080149363684721</v>
      </c>
      <c r="V51" s="21">
        <f t="shared" si="13"/>
        <v>0.80149363684720587</v>
      </c>
    </row>
    <row r="52" spans="1:22" x14ac:dyDescent="0.3">
      <c r="A52">
        <f t="shared" si="4"/>
        <v>50</v>
      </c>
      <c r="B52" s="7">
        <v>43903</v>
      </c>
      <c r="C52" s="8">
        <v>4.7805999999999997</v>
      </c>
      <c r="D52" s="11">
        <f>TRUNC(1000/((1+C52/100)^(NETWORKDAYS($B52,$C$2-1,Feriados!$A$1:$A$936)/252)),6)</f>
        <v>941.55154800000003</v>
      </c>
      <c r="E52" s="12">
        <f t="shared" si="0"/>
        <v>1.0897093074015762E-2</v>
      </c>
      <c r="F52" s="12">
        <f t="shared" si="5"/>
        <v>1.0107486151333629</v>
      </c>
      <c r="G52" s="13">
        <f t="shared" si="6"/>
        <v>1.0748615133362893</v>
      </c>
      <c r="H52" s="8">
        <v>5.8303000000000003</v>
      </c>
      <c r="I52" s="14">
        <f>TRUNC(1000/((1+H52/100)^(NETWORKDAYS($B52,$H$2-1,Feriados!$A$1:$A$936)/252)),6)</f>
        <v>878.31611299999997</v>
      </c>
      <c r="J52" s="15">
        <f t="shared" si="1"/>
        <v>2.0894610610013631E-2</v>
      </c>
      <c r="K52" s="15">
        <f t="shared" si="7"/>
        <v>1.0043314742274887</v>
      </c>
      <c r="L52" s="16">
        <f t="shared" si="8"/>
        <v>0.43314742274886964</v>
      </c>
      <c r="M52" s="8">
        <v>6.4539999999999997</v>
      </c>
      <c r="N52" s="17">
        <f>TRUNC(1000/((1+M52/100)^(NETWORKDAYS($B52,$M$2-1,Feriados!$A$1:$A$936)/252)),6)</f>
        <v>814.24195999999995</v>
      </c>
      <c r="O52" s="18">
        <f t="shared" si="2"/>
        <v>3.7377361419705712E-2</v>
      </c>
      <c r="P52" s="18">
        <f t="shared" si="9"/>
        <v>0.99791654293441456</v>
      </c>
      <c r="Q52" s="19">
        <f t="shared" si="10"/>
        <v>-0.20834570655854368</v>
      </c>
      <c r="R52" s="9">
        <v>4.1500000000000004</v>
      </c>
      <c r="S52" s="20">
        <f t="shared" si="11"/>
        <v>1.0081775998285329</v>
      </c>
      <c r="T52" s="20">
        <f t="shared" si="3"/>
        <v>1.6137008906524919E-4</v>
      </c>
      <c r="U52" s="20">
        <f t="shared" si="12"/>
        <v>1.0081775998285329</v>
      </c>
      <c r="V52" s="21">
        <f t="shared" si="13"/>
        <v>0.81775998285329443</v>
      </c>
    </row>
    <row r="53" spans="1:22" x14ac:dyDescent="0.3">
      <c r="A53">
        <f t="shared" si="4"/>
        <v>51</v>
      </c>
      <c r="B53" s="7">
        <v>43906</v>
      </c>
      <c r="C53" s="8">
        <v>4.3695000000000004</v>
      </c>
      <c r="D53" s="11">
        <f>TRUNC(1000/((1+C53/100)^(NETWORKDAYS($B53,$C$2-1,Feriados!$A$1:$A$936)/252)),6)</f>
        <v>946.49789699999997</v>
      </c>
      <c r="E53" s="12">
        <f t="shared" si="0"/>
        <v>5.2534022279573378E-3</v>
      </c>
      <c r="F53" s="12">
        <f t="shared" si="5"/>
        <v>1.0160584841600093</v>
      </c>
      <c r="G53" s="13">
        <f t="shared" si="6"/>
        <v>1.6058484160009323</v>
      </c>
      <c r="H53" s="8">
        <v>5.5</v>
      </c>
      <c r="I53" s="14">
        <f>TRUNC(1000/((1+H53/100)^(NETWORKDAYS($B53,$H$2-1,Feriados!$A$1:$A$936)/252)),6)</f>
        <v>884.81305299999997</v>
      </c>
      <c r="J53" s="15">
        <f t="shared" si="1"/>
        <v>7.3970406597789751E-3</v>
      </c>
      <c r="K53" s="15">
        <f t="shared" si="7"/>
        <v>1.0117605549782451</v>
      </c>
      <c r="L53" s="16">
        <f t="shared" si="8"/>
        <v>1.176055497824513</v>
      </c>
      <c r="M53" s="8">
        <v>6.2713999999999999</v>
      </c>
      <c r="N53" s="17">
        <f>TRUNC(1000/((1+M53/100)^(NETWORKDAYS($B53,$M$2-1,Feriados!$A$1:$A$936)/252)),6)</f>
        <v>819.04559200000006</v>
      </c>
      <c r="O53" s="18">
        <f t="shared" si="2"/>
        <v>5.8995141935451745E-3</v>
      </c>
      <c r="P53" s="18">
        <f t="shared" si="9"/>
        <v>1.0038037657434298</v>
      </c>
      <c r="Q53" s="19">
        <f t="shared" si="10"/>
        <v>0.38037657434297767</v>
      </c>
      <c r="R53" s="9">
        <v>4.1500000000000004</v>
      </c>
      <c r="S53" s="20">
        <f t="shared" si="11"/>
        <v>1.0083402895376108</v>
      </c>
      <c r="T53" s="20">
        <f t="shared" si="3"/>
        <v>1.6137008906524919E-4</v>
      </c>
      <c r="U53" s="20">
        <f t="shared" si="12"/>
        <v>1.0083402895376108</v>
      </c>
      <c r="V53" s="21">
        <f t="shared" si="13"/>
        <v>0.83402895376107899</v>
      </c>
    </row>
    <row r="54" spans="1:22" x14ac:dyDescent="0.3">
      <c r="A54">
        <f t="shared" si="4"/>
        <v>52</v>
      </c>
      <c r="B54" s="7">
        <v>43907</v>
      </c>
      <c r="C54" s="8">
        <v>4.0068999999999999</v>
      </c>
      <c r="D54" s="11">
        <f>TRUNC(1000/((1+C54/100)^(NETWORKDAYS($B54,$C$2-1,Feriados!$A$1:$A$936)/252)),6)</f>
        <v>950.89081899999996</v>
      </c>
      <c r="E54" s="12">
        <f t="shared" si="0"/>
        <v>4.6412379931575209E-3</v>
      </c>
      <c r="F54" s="12">
        <f t="shared" si="5"/>
        <v>1.0207742533999629</v>
      </c>
      <c r="G54" s="13">
        <f t="shared" si="6"/>
        <v>2.0774253399962861</v>
      </c>
      <c r="H54" s="8">
        <v>4.9400000000000004</v>
      </c>
      <c r="I54" s="14">
        <f>TRUNC(1000/((1+H54/100)^(NETWORKDAYS($B54,$H$2-1,Feriados!$A$1:$A$936)/252)),6)</f>
        <v>895.81394699999998</v>
      </c>
      <c r="J54" s="15">
        <f t="shared" si="1"/>
        <v>1.2433015045043572E-2</v>
      </c>
      <c r="K54" s="15">
        <f t="shared" si="7"/>
        <v>1.0243397891802712</v>
      </c>
      <c r="L54" s="16">
        <f t="shared" si="8"/>
        <v>2.4339789180271243</v>
      </c>
      <c r="M54" s="8">
        <v>5.7916999999999996</v>
      </c>
      <c r="N54" s="17">
        <f>TRUNC(1000/((1+M54/100)^(NETWORKDAYS($B54,$M$2-1,Feriados!$A$1:$A$936)/252)),6)</f>
        <v>831.48247800000001</v>
      </c>
      <c r="O54" s="18">
        <f t="shared" si="2"/>
        <v>1.5184607696417496E-2</v>
      </c>
      <c r="P54" s="18">
        <f t="shared" si="9"/>
        <v>1.0190461321304303</v>
      </c>
      <c r="Q54" s="19">
        <f t="shared" si="10"/>
        <v>1.9046132130430271</v>
      </c>
      <c r="R54" s="9">
        <v>4.1500000000000004</v>
      </c>
      <c r="S54" s="20">
        <f t="shared" si="11"/>
        <v>1.0085030054999415</v>
      </c>
      <c r="T54" s="20">
        <f t="shared" si="3"/>
        <v>1.6137008906524919E-4</v>
      </c>
      <c r="U54" s="20">
        <f t="shared" si="12"/>
        <v>1.0085030054999415</v>
      </c>
      <c r="V54" s="21">
        <f t="shared" si="13"/>
        <v>0.85030054999415405</v>
      </c>
    </row>
    <row r="55" spans="1:22" x14ac:dyDescent="0.3">
      <c r="A55">
        <f t="shared" si="4"/>
        <v>53</v>
      </c>
      <c r="B55" s="7">
        <v>43908</v>
      </c>
      <c r="C55" s="8">
        <v>4.8070000000000004</v>
      </c>
      <c r="D55" s="11">
        <f>TRUNC(1000/((1+C55/100)^(NETWORKDAYS($B55,$C$2-1,Feriados!$A$1:$A$936)/252)),6)</f>
        <v>941.77192700000001</v>
      </c>
      <c r="E55" s="12">
        <f t="shared" si="0"/>
        <v>-9.5898412496924212E-3</v>
      </c>
      <c r="F55" s="12">
        <f t="shared" si="5"/>
        <v>1.010985190358084</v>
      </c>
      <c r="G55" s="13">
        <f t="shared" si="6"/>
        <v>1.0985190358083985</v>
      </c>
      <c r="H55" s="8">
        <v>6.4344000000000001</v>
      </c>
      <c r="I55" s="14">
        <f>TRUNC(1000/((1+H55/100)^(NETWORKDAYS($B55,$H$2-1,Feriados!$A$1:$A$936)/252)),6)</f>
        <v>867.58729800000003</v>
      </c>
      <c r="J55" s="15">
        <f t="shared" si="1"/>
        <v>-3.150949937152514E-2</v>
      </c>
      <c r="K55" s="15">
        <f t="shared" si="7"/>
        <v>0.99206335523686728</v>
      </c>
      <c r="L55" s="16">
        <f t="shared" si="8"/>
        <v>-0.79366447631327164</v>
      </c>
      <c r="M55" s="8">
        <v>7.4661</v>
      </c>
      <c r="N55" s="17">
        <f>TRUNC(1000/((1+M55/100)^(NETWORKDAYS($B55,$M$2-1,Feriados!$A$1:$A$936)/252)),6)</f>
        <v>789.99274600000001</v>
      </c>
      <c r="O55" s="18">
        <f t="shared" si="2"/>
        <v>-4.9898504295360468E-2</v>
      </c>
      <c r="P55" s="18">
        <f t="shared" si="9"/>
        <v>0.96819725432914949</v>
      </c>
      <c r="Q55" s="19">
        <f t="shared" si="10"/>
        <v>-3.1802745670850507</v>
      </c>
      <c r="R55" s="9">
        <v>4.1500000000000004</v>
      </c>
      <c r="S55" s="20">
        <f t="shared" si="11"/>
        <v>1.0086657477197616</v>
      </c>
      <c r="T55" s="20">
        <f t="shared" si="3"/>
        <v>1.6137008906524919E-4</v>
      </c>
      <c r="U55" s="20">
        <f t="shared" si="12"/>
        <v>1.0086657477197616</v>
      </c>
      <c r="V55" s="21">
        <f t="shared" si="13"/>
        <v>0.86657477197615851</v>
      </c>
    </row>
    <row r="56" spans="1:22" x14ac:dyDescent="0.3">
      <c r="A56">
        <f t="shared" si="4"/>
        <v>54</v>
      </c>
      <c r="B56" s="7">
        <v>43909</v>
      </c>
      <c r="C56" s="8">
        <v>4.8121</v>
      </c>
      <c r="D56" s="11">
        <f>TRUNC(1000/((1+C56/100)^(NETWORKDAYS($B56,$C$2-1,Feriados!$A$1:$A$936)/252)),6)</f>
        <v>941.88902299999995</v>
      </c>
      <c r="E56" s="12">
        <f t="shared" si="0"/>
        <v>1.243358361433522E-4</v>
      </c>
      <c r="F56" s="12">
        <f t="shared" si="5"/>
        <v>1.0111108920470557</v>
      </c>
      <c r="G56" s="13">
        <f t="shared" si="6"/>
        <v>1.1110892047055732</v>
      </c>
      <c r="H56" s="8">
        <v>6.524</v>
      </c>
      <c r="I56" s="14">
        <f>TRUNC(1000/((1+H56/100)^(NETWORKDAYS($B56,$H$2-1,Feriados!$A$1:$A$936)/252)),6)</f>
        <v>866.14318000000003</v>
      </c>
      <c r="J56" s="15">
        <f t="shared" si="1"/>
        <v>-1.6645218335135104E-3</v>
      </c>
      <c r="K56" s="15">
        <f t="shared" si="7"/>
        <v>0.9904120441218468</v>
      </c>
      <c r="L56" s="16">
        <f t="shared" si="8"/>
        <v>-0.95879558781531982</v>
      </c>
      <c r="M56" s="8">
        <v>7.3878000000000004</v>
      </c>
      <c r="N56" s="17">
        <f>TRUNC(1000/((1+M56/100)^(NETWORKDAYS($B56,$M$2-1,Feriados!$A$1:$A$936)/252)),6)</f>
        <v>792.10406499999999</v>
      </c>
      <c r="O56" s="18">
        <f t="shared" si="2"/>
        <v>2.67258023657857E-3</v>
      </c>
      <c r="P56" s="18">
        <f t="shared" si="9"/>
        <v>0.97078483917617919</v>
      </c>
      <c r="Q56" s="19">
        <f t="shared" si="10"/>
        <v>-2.9215160823820807</v>
      </c>
      <c r="R56" s="9">
        <v>3.65</v>
      </c>
      <c r="S56" s="20">
        <f t="shared" si="11"/>
        <v>1.0088285162013082</v>
      </c>
      <c r="T56" s="20">
        <f t="shared" si="3"/>
        <v>1.6137008906524919E-4</v>
      </c>
      <c r="U56" s="20">
        <f t="shared" si="12"/>
        <v>1.0088285162013082</v>
      </c>
      <c r="V56" s="21">
        <f t="shared" si="13"/>
        <v>0.88285162013082008</v>
      </c>
    </row>
    <row r="57" spans="1:22" x14ac:dyDescent="0.3">
      <c r="A57">
        <f t="shared" si="4"/>
        <v>55</v>
      </c>
      <c r="B57" s="7">
        <v>43910</v>
      </c>
      <c r="C57" s="8">
        <v>4.68</v>
      </c>
      <c r="D57" s="11">
        <f>TRUNC(1000/((1+C57/100)^(NETWORKDAYS($B57,$C$2-1,Feriados!$A$1:$A$936)/252)),6)</f>
        <v>943.57458799999995</v>
      </c>
      <c r="E57" s="12">
        <f t="shared" si="0"/>
        <v>1.7895579615434531E-3</v>
      </c>
      <c r="F57" s="12">
        <f t="shared" si="5"/>
        <v>1.0129203335939219</v>
      </c>
      <c r="G57" s="13">
        <f t="shared" si="6"/>
        <v>1.2920333593921862</v>
      </c>
      <c r="H57" s="8">
        <v>6.3731999999999998</v>
      </c>
      <c r="I57" s="14">
        <f>TRUNC(1000/((1+H57/100)^(NETWORKDAYS($B57,$H$2-1,Feriados!$A$1:$A$936)/252)),6)</f>
        <v>869.15075100000001</v>
      </c>
      <c r="J57" s="15">
        <f t="shared" si="1"/>
        <v>3.4723716233613366E-3</v>
      </c>
      <c r="K57" s="15">
        <f t="shared" si="7"/>
        <v>0.99385112279929078</v>
      </c>
      <c r="L57" s="16">
        <f t="shared" si="8"/>
        <v>-0.61488772007092241</v>
      </c>
      <c r="M57" s="8">
        <v>7.4025999999999996</v>
      </c>
      <c r="N57" s="17">
        <f>TRUNC(1000/((1+M57/100)^(NETWORKDAYS($B57,$M$2-1,Feriados!$A$1:$A$936)/252)),6)</f>
        <v>791.97161800000003</v>
      </c>
      <c r="O57" s="18">
        <f t="shared" si="2"/>
        <v>-1.6720909013379082E-4</v>
      </c>
      <c r="P57" s="18">
        <f t="shared" si="9"/>
        <v>0.97062251512650488</v>
      </c>
      <c r="Q57" s="19">
        <f t="shared" si="10"/>
        <v>-2.9377484873495119</v>
      </c>
      <c r="R57" s="9">
        <v>3.65</v>
      </c>
      <c r="S57" s="20">
        <f t="shared" si="11"/>
        <v>1.0089720428868836</v>
      </c>
      <c r="T57" s="20">
        <f t="shared" si="3"/>
        <v>1.4227064686456181E-4</v>
      </c>
      <c r="U57" s="20">
        <f t="shared" si="12"/>
        <v>1.0089720428868836</v>
      </c>
      <c r="V57" s="21">
        <f t="shared" si="13"/>
        <v>0.897204288688358</v>
      </c>
    </row>
    <row r="58" spans="1:22" x14ac:dyDescent="0.3">
      <c r="A58">
        <f t="shared" si="4"/>
        <v>56</v>
      </c>
      <c r="B58" s="7">
        <v>43913</v>
      </c>
      <c r="C58" s="8">
        <v>4.58</v>
      </c>
      <c r="D58" s="11">
        <f>TRUNC(1000/((1+C58/100)^(NETWORKDAYS($B58,$C$2-1,Feriados!$A$1:$A$936)/252)),6)</f>
        <v>944.88834999999995</v>
      </c>
      <c r="E58" s="12">
        <f t="shared" si="0"/>
        <v>1.3923244825664316E-3</v>
      </c>
      <c r="F58" s="12">
        <f t="shared" si="5"/>
        <v>1.0143306473732741</v>
      </c>
      <c r="G58" s="13">
        <f t="shared" si="6"/>
        <v>1.4330647373274052</v>
      </c>
      <c r="H58" s="8">
        <v>6.5148000000000001</v>
      </c>
      <c r="I58" s="14">
        <f>TRUNC(1000/((1+H58/100)^(NETWORKDAYS($B58,$H$2-1,Feriados!$A$1:$A$936)/252)),6)</f>
        <v>866.747344</v>
      </c>
      <c r="J58" s="15">
        <f t="shared" si="1"/>
        <v>-2.7652360620235017E-3</v>
      </c>
      <c r="K58" s="15">
        <f t="shared" si="7"/>
        <v>0.99110288983424366</v>
      </c>
      <c r="L58" s="16">
        <f t="shared" si="8"/>
        <v>-0.8897110165756339</v>
      </c>
      <c r="M58" s="8">
        <v>7.8391999999999999</v>
      </c>
      <c r="N58" s="17">
        <f>TRUNC(1000/((1+M58/100)^(NETWORKDAYS($B58,$M$2-1,Feriados!$A$1:$A$936)/252)),6)</f>
        <v>781.78199600000005</v>
      </c>
      <c r="O58" s="18">
        <f t="shared" si="2"/>
        <v>-1.2866145412801844E-2</v>
      </c>
      <c r="P58" s="18">
        <f t="shared" si="9"/>
        <v>0.95813434470594783</v>
      </c>
      <c r="Q58" s="19">
        <f t="shared" si="10"/>
        <v>-4.1865655294052173</v>
      </c>
      <c r="R58" s="9">
        <v>3.65</v>
      </c>
      <c r="S58" s="20">
        <f t="shared" si="11"/>
        <v>1.0091155899920934</v>
      </c>
      <c r="T58" s="20">
        <f t="shared" si="3"/>
        <v>1.4227064686456181E-4</v>
      </c>
      <c r="U58" s="20">
        <f t="shared" si="12"/>
        <v>1.0091155899920934</v>
      </c>
      <c r="V58" s="21">
        <f t="shared" si="13"/>
        <v>0.91155899920933869</v>
      </c>
    </row>
    <row r="59" spans="1:22" x14ac:dyDescent="0.3">
      <c r="A59">
        <f t="shared" si="4"/>
        <v>57</v>
      </c>
      <c r="B59" s="7">
        <v>43914</v>
      </c>
      <c r="C59" s="8">
        <v>4.2321999999999997</v>
      </c>
      <c r="D59" s="11">
        <f>TRUNC(1000/((1+C59/100)^(NETWORKDAYS($B59,$C$2-1,Feriados!$A$1:$A$936)/252)),6)</f>
        <v>949.03736300000003</v>
      </c>
      <c r="E59" s="12">
        <f t="shared" si="0"/>
        <v>4.391008736640778E-3</v>
      </c>
      <c r="F59" s="12">
        <f t="shared" si="5"/>
        <v>1.0187845821077326</v>
      </c>
      <c r="G59" s="13">
        <f t="shared" si="6"/>
        <v>1.8784582107732595</v>
      </c>
      <c r="H59" s="8">
        <v>5.9226000000000001</v>
      </c>
      <c r="I59" s="14">
        <f>TRUNC(1000/((1+H59/100)^(NETWORKDAYS($B59,$H$2-1,Feriados!$A$1:$A$936)/252)),6)</f>
        <v>877.96679900000004</v>
      </c>
      <c r="J59" s="15">
        <f t="shared" si="1"/>
        <v>1.2944320023206224E-2</v>
      </c>
      <c r="K59" s="15">
        <f t="shared" si="7"/>
        <v>1.0039320428161826</v>
      </c>
      <c r="L59" s="16">
        <f t="shared" si="8"/>
        <v>0.3932042816182646</v>
      </c>
      <c r="M59" s="8">
        <v>7.3563999999999998</v>
      </c>
      <c r="N59" s="17">
        <f>TRUNC(1000/((1+M59/100)^(NETWORKDAYS($B59,$M$2-1,Feriados!$A$1:$A$936)/252)),6)</f>
        <v>793.53215399999999</v>
      </c>
      <c r="O59" s="18">
        <f t="shared" si="2"/>
        <v>1.5029967510277631E-2</v>
      </c>
      <c r="P59" s="18">
        <f t="shared" si="9"/>
        <v>0.9725350727773594</v>
      </c>
      <c r="Q59" s="19">
        <f t="shared" si="10"/>
        <v>-2.74649272226406</v>
      </c>
      <c r="R59" s="9">
        <v>3.65</v>
      </c>
      <c r="S59" s="20">
        <f t="shared" si="11"/>
        <v>1.0092591575198426</v>
      </c>
      <c r="T59" s="20">
        <f t="shared" si="3"/>
        <v>1.4227064686456181E-4</v>
      </c>
      <c r="U59" s="20">
        <f t="shared" si="12"/>
        <v>1.0092591575198426</v>
      </c>
      <c r="V59" s="21">
        <f t="shared" si="13"/>
        <v>0.92591575198426312</v>
      </c>
    </row>
    <row r="60" spans="1:22" x14ac:dyDescent="0.3">
      <c r="A60">
        <f t="shared" si="4"/>
        <v>58</v>
      </c>
      <c r="B60" s="7">
        <v>43915</v>
      </c>
      <c r="C60" s="8">
        <v>3.8216999999999999</v>
      </c>
      <c r="D60" s="11">
        <f>TRUNC(1000/((1+C60/100)^(NETWORKDAYS($B60,$C$2-1,Feriados!$A$1:$A$936)/252)),6)</f>
        <v>953.91693499999997</v>
      </c>
      <c r="E60" s="12">
        <f t="shared" si="0"/>
        <v>5.1416015746472699E-3</v>
      </c>
      <c r="F60" s="12">
        <f t="shared" si="5"/>
        <v>1.024022766519324</v>
      </c>
      <c r="G60" s="13">
        <f t="shared" si="6"/>
        <v>2.4022766519324001</v>
      </c>
      <c r="H60" s="8">
        <v>5.2930000000000001</v>
      </c>
      <c r="I60" s="14">
        <f>TRUNC(1000/((1+H60/100)^(NETWORKDAYS($B60,$H$2-1,Feriados!$A$1:$A$936)/252)),6)</f>
        <v>890.06833600000004</v>
      </c>
      <c r="J60" s="15">
        <f t="shared" si="1"/>
        <v>1.378359297160614E-2</v>
      </c>
      <c r="K60" s="15">
        <f t="shared" si="7"/>
        <v>1.0177698334655141</v>
      </c>
      <c r="L60" s="16">
        <f t="shared" si="8"/>
        <v>1.7769833465514084</v>
      </c>
      <c r="M60" s="8">
        <v>6.4512</v>
      </c>
      <c r="N60" s="17">
        <f>TRUNC(1000/((1+M60/100)^(NETWORKDAYS($B60,$M$2-1,Feriados!$A$1:$A$936)/252)),6)</f>
        <v>815.93006200000002</v>
      </c>
      <c r="O60" s="18">
        <f t="shared" si="2"/>
        <v>2.8225583408432398E-2</v>
      </c>
      <c r="P60" s="18">
        <f t="shared" si="9"/>
        <v>0.99998544259166267</v>
      </c>
      <c r="Q60" s="19">
        <f t="shared" si="10"/>
        <v>-1.4557408337334543E-3</v>
      </c>
      <c r="R60" s="9">
        <v>3.65</v>
      </c>
      <c r="S60" s="20">
        <f t="shared" si="11"/>
        <v>1.009402745473037</v>
      </c>
      <c r="T60" s="20">
        <f t="shared" si="3"/>
        <v>1.4227064686456181E-4</v>
      </c>
      <c r="U60" s="20">
        <f t="shared" si="12"/>
        <v>1.009402745473037</v>
      </c>
      <c r="V60" s="21">
        <f t="shared" si="13"/>
        <v>0.94027454730369886</v>
      </c>
    </row>
    <row r="61" spans="1:22" x14ac:dyDescent="0.3">
      <c r="A61">
        <f t="shared" si="4"/>
        <v>59</v>
      </c>
      <c r="B61" s="7">
        <v>43916</v>
      </c>
      <c r="C61" s="8">
        <v>3.8843000000000001</v>
      </c>
      <c r="D61" s="11">
        <f>TRUNC(1000/((1+C61/100)^(NETWORKDAYS($B61,$C$2-1,Feriados!$A$1:$A$936)/252)),6)</f>
        <v>953.33805299999995</v>
      </c>
      <c r="E61" s="12">
        <f t="shared" si="0"/>
        <v>-6.0684738760830026E-4</v>
      </c>
      <c r="F61" s="12">
        <f t="shared" si="5"/>
        <v>1.0234013409786102</v>
      </c>
      <c r="G61" s="13">
        <f t="shared" si="6"/>
        <v>2.3401340978610241</v>
      </c>
      <c r="H61" s="8">
        <v>5.1120000000000001</v>
      </c>
      <c r="I61" s="14">
        <f>TRUNC(1000/((1+H61/100)^(NETWORKDAYS($B61,$H$2-1,Feriados!$A$1:$A$936)/252)),6)</f>
        <v>893.70956000000001</v>
      </c>
      <c r="J61" s="15">
        <f t="shared" si="1"/>
        <v>4.0909488100249192E-3</v>
      </c>
      <c r="K61" s="15">
        <f t="shared" si="7"/>
        <v>1.0219334777546092</v>
      </c>
      <c r="L61" s="16">
        <f t="shared" si="8"/>
        <v>2.1933477754609187</v>
      </c>
      <c r="M61" s="8">
        <v>6.22</v>
      </c>
      <c r="N61" s="17">
        <f>TRUNC(1000/((1+M61/100)^(NETWORKDAYS($B61,$M$2-1,Feriados!$A$1:$A$936)/252)),6)</f>
        <v>821.91997300000003</v>
      </c>
      <c r="O61" s="18">
        <f t="shared" si="2"/>
        <v>7.3412064084483752E-3</v>
      </c>
      <c r="P61" s="18">
        <f t="shared" si="9"/>
        <v>1.0073265421311717</v>
      </c>
      <c r="Q61" s="19">
        <f t="shared" si="10"/>
        <v>0.73265421311716761</v>
      </c>
      <c r="R61" s="9">
        <v>3.65</v>
      </c>
      <c r="S61" s="20">
        <f t="shared" si="11"/>
        <v>1.0095463538545824</v>
      </c>
      <c r="T61" s="20">
        <f t="shared" si="3"/>
        <v>1.4227064686456181E-4</v>
      </c>
      <c r="U61" s="20">
        <f t="shared" si="12"/>
        <v>1.0095463538545824</v>
      </c>
      <c r="V61" s="21">
        <f t="shared" si="13"/>
        <v>0.95463538545823567</v>
      </c>
    </row>
    <row r="62" spans="1:22" x14ac:dyDescent="0.3">
      <c r="A62">
        <f t="shared" si="4"/>
        <v>60</v>
      </c>
      <c r="B62" s="7">
        <v>43917</v>
      </c>
      <c r="C62" s="8">
        <v>3.9098000000000002</v>
      </c>
      <c r="D62" s="11">
        <f>TRUNC(1000/((1+C62/100)^(NETWORKDAYS($B62,$C$2-1,Feriados!$A$1:$A$936)/252)),6)</f>
        <v>953.18975</v>
      </c>
      <c r="E62" s="12">
        <f t="shared" si="0"/>
        <v>-1.5556181727272023E-4</v>
      </c>
      <c r="F62" s="12">
        <f t="shared" si="5"/>
        <v>1.0232421388062083</v>
      </c>
      <c r="G62" s="13">
        <f t="shared" si="6"/>
        <v>2.324213880620829</v>
      </c>
      <c r="H62" s="8">
        <v>5.0728</v>
      </c>
      <c r="I62" s="14">
        <f>TRUNC(1000/((1+H62/100)^(NETWORKDAYS($B62,$H$2-1,Feriados!$A$1:$A$936)/252)),6)</f>
        <v>894.63691100000005</v>
      </c>
      <c r="J62" s="15">
        <f t="shared" si="1"/>
        <v>1.0376424752578384E-3</v>
      </c>
      <c r="K62" s="15">
        <f t="shared" si="7"/>
        <v>1.0229938793380153</v>
      </c>
      <c r="L62" s="16">
        <f t="shared" si="8"/>
        <v>2.2993879338015333</v>
      </c>
      <c r="M62" s="8">
        <v>6.1765999999999996</v>
      </c>
      <c r="N62" s="17">
        <f>TRUNC(1000/((1+M62/100)^(NETWORKDAYS($B62,$M$2-1,Feriados!$A$1:$A$936)/252)),6)</f>
        <v>823.20811400000002</v>
      </c>
      <c r="O62" s="18">
        <f t="shared" si="2"/>
        <v>1.5672340888595038E-3</v>
      </c>
      <c r="P62" s="18">
        <f t="shared" si="9"/>
        <v>1.0089052586266125</v>
      </c>
      <c r="Q62" s="19">
        <f t="shared" si="10"/>
        <v>0.89052586266125111</v>
      </c>
      <c r="R62" s="9">
        <v>3.65</v>
      </c>
      <c r="S62" s="20">
        <f t="shared" si="11"/>
        <v>1.0096899826673851</v>
      </c>
      <c r="T62" s="20">
        <f t="shared" si="3"/>
        <v>1.4227064686456181E-4</v>
      </c>
      <c r="U62" s="20">
        <f t="shared" si="12"/>
        <v>1.0096899826673851</v>
      </c>
      <c r="V62" s="21">
        <f t="shared" si="13"/>
        <v>0.96899826673850775</v>
      </c>
    </row>
    <row r="63" spans="1:22" x14ac:dyDescent="0.3">
      <c r="A63">
        <f t="shared" si="4"/>
        <v>61</v>
      </c>
      <c r="B63" s="7">
        <v>43920</v>
      </c>
      <c r="C63" s="8">
        <v>3.7782</v>
      </c>
      <c r="D63" s="11">
        <f>TRUNC(1000/((1+C63/100)^(NETWORKDAYS($B63,$C$2-1,Feriados!$A$1:$A$936)/252)),6)</f>
        <v>954.84141099999999</v>
      </c>
      <c r="E63" s="12">
        <f t="shared" si="0"/>
        <v>1.7327725146016881E-3</v>
      </c>
      <c r="F63" s="12">
        <f t="shared" si="5"/>
        <v>1.0250151846601139</v>
      </c>
      <c r="G63" s="13">
        <f t="shared" si="6"/>
        <v>2.5015184660113876</v>
      </c>
      <c r="H63" s="8">
        <v>4.8021000000000003</v>
      </c>
      <c r="I63" s="14">
        <f>TRUNC(1000/((1+H63/100)^(NETWORKDAYS($B63,$H$2-1,Feriados!$A$1:$A$936)/252)),6)</f>
        <v>900.01213800000005</v>
      </c>
      <c r="J63" s="15">
        <f t="shared" si="1"/>
        <v>6.008277697811204E-3</v>
      </c>
      <c r="K63" s="15">
        <f t="shared" si="7"/>
        <v>1.0291403106482393</v>
      </c>
      <c r="L63" s="16">
        <f t="shared" si="8"/>
        <v>2.9140310648239298</v>
      </c>
      <c r="M63" s="8">
        <v>5.8967000000000001</v>
      </c>
      <c r="N63" s="17">
        <f>TRUNC(1000/((1+M63/100)^(NETWORKDAYS($B63,$M$2-1,Feriados!$A$1:$A$936)/252)),6)</f>
        <v>830.48079299999995</v>
      </c>
      <c r="O63" s="18">
        <f t="shared" si="2"/>
        <v>8.8345569927168466E-3</v>
      </c>
      <c r="P63" s="18">
        <f t="shared" si="9"/>
        <v>1.0178184896342011</v>
      </c>
      <c r="Q63" s="19">
        <f t="shared" si="10"/>
        <v>1.7818489634201073</v>
      </c>
      <c r="R63" s="9">
        <v>3.65</v>
      </c>
      <c r="S63" s="20">
        <f t="shared" si="11"/>
        <v>1.0098336319143519</v>
      </c>
      <c r="T63" s="20">
        <f t="shared" si="3"/>
        <v>1.4227064686456181E-4</v>
      </c>
      <c r="U63" s="20">
        <f t="shared" si="12"/>
        <v>1.0098336319143519</v>
      </c>
      <c r="V63" s="21">
        <f t="shared" si="13"/>
        <v>0.98336319143519368</v>
      </c>
    </row>
    <row r="64" spans="1:22" x14ac:dyDescent="0.3">
      <c r="A64">
        <f t="shared" si="4"/>
        <v>62</v>
      </c>
      <c r="B64" s="7">
        <v>43921</v>
      </c>
      <c r="C64" s="8">
        <v>3.5451000000000001</v>
      </c>
      <c r="D64" s="11">
        <f>TRUNC(1000/((1+C64/100)^(NETWORKDAYS($B64,$C$2-1,Feriados!$A$1:$A$936)/252)),6)</f>
        <v>957.652917</v>
      </c>
      <c r="E64" s="12">
        <f t="shared" si="0"/>
        <v>2.9444743049586997E-3</v>
      </c>
      <c r="F64" s="12">
        <f t="shared" si="5"/>
        <v>1.0280333155335382</v>
      </c>
      <c r="G64" s="13">
        <f t="shared" si="6"/>
        <v>2.8033315533538161</v>
      </c>
      <c r="H64" s="8">
        <v>4.7268999999999997</v>
      </c>
      <c r="I64" s="14">
        <f>TRUNC(1000/((1+H64/100)^(NETWORKDAYS($B64,$H$2-1,Feriados!$A$1:$A$936)/252)),6)</f>
        <v>901.62954300000001</v>
      </c>
      <c r="J64" s="15">
        <f t="shared" si="1"/>
        <v>1.7970924298800206E-3</v>
      </c>
      <c r="K64" s="15">
        <f t="shared" si="7"/>
        <v>1.0309897709097897</v>
      </c>
      <c r="L64" s="16">
        <f t="shared" si="8"/>
        <v>3.0989770909789716</v>
      </c>
      <c r="M64" s="8">
        <v>5.86</v>
      </c>
      <c r="N64" s="17">
        <f>TRUNC(1000/((1+M64/100)^(NETWORKDAYS($B64,$M$2-1,Feriados!$A$1:$A$936)/252)),6)</f>
        <v>831.60249899999997</v>
      </c>
      <c r="O64" s="18">
        <f t="shared" si="2"/>
        <v>1.3506706108734612E-3</v>
      </c>
      <c r="P64" s="18">
        <f t="shared" si="9"/>
        <v>1.0191932271553537</v>
      </c>
      <c r="Q64" s="19">
        <f t="shared" si="10"/>
        <v>1.9193227155353654</v>
      </c>
      <c r="R64" s="9">
        <v>3.65</v>
      </c>
      <c r="S64" s="20">
        <f t="shared" si="11"/>
        <v>1.0099773015983899</v>
      </c>
      <c r="T64" s="20">
        <f t="shared" si="3"/>
        <v>1.4227064686456181E-4</v>
      </c>
      <c r="U64" s="20">
        <f t="shared" si="12"/>
        <v>1.0099773015983899</v>
      </c>
      <c r="V64" s="21">
        <f t="shared" si="13"/>
        <v>0.99773015983899427</v>
      </c>
    </row>
    <row r="65" spans="1:22" x14ac:dyDescent="0.3">
      <c r="A65">
        <f t="shared" si="4"/>
        <v>63</v>
      </c>
      <c r="B65" s="7">
        <v>43922</v>
      </c>
      <c r="C65" s="8">
        <v>3.6145999999999998</v>
      </c>
      <c r="D65" s="11">
        <f>TRUNC(1000/((1+C65/100)^(NETWORKDAYS($B65,$C$2-1,Feriados!$A$1:$A$936)/252)),6)</f>
        <v>956.98997699999995</v>
      </c>
      <c r="E65" s="12">
        <f t="shared" si="0"/>
        <v>-6.9225497905522904E-4</v>
      </c>
      <c r="F65" s="12">
        <f t="shared" si="5"/>
        <v>1.0273216543522254</v>
      </c>
      <c r="G65" s="13">
        <f t="shared" si="6"/>
        <v>2.7321654352225444</v>
      </c>
      <c r="H65" s="8">
        <v>4.875</v>
      </c>
      <c r="I65" s="14">
        <f>TRUNC(1000/((1+H65/100)^(NETWORKDAYS($B65,$H$2-1,Feriados!$A$1:$A$936)/252)),6)</f>
        <v>898.947137</v>
      </c>
      <c r="J65" s="15">
        <f t="shared" si="1"/>
        <v>-2.9750644495020184E-3</v>
      </c>
      <c r="K65" s="15">
        <f t="shared" si="7"/>
        <v>1.0279225098945557</v>
      </c>
      <c r="L65" s="16">
        <f t="shared" si="8"/>
        <v>2.7922509894555692</v>
      </c>
      <c r="M65" s="8">
        <v>6.06</v>
      </c>
      <c r="N65" s="17">
        <f>TRUNC(1000/((1+M65/100)^(NETWORKDAYS($B65,$M$2-1,Feriados!$A$1:$A$936)/252)),6)</f>
        <v>826.72830499999998</v>
      </c>
      <c r="O65" s="18">
        <f t="shared" si="2"/>
        <v>-5.8612065330024832E-3</v>
      </c>
      <c r="P65" s="18">
        <f t="shared" si="9"/>
        <v>1.0132195251539589</v>
      </c>
      <c r="Q65" s="19">
        <f t="shared" si="10"/>
        <v>1.3219525153958855</v>
      </c>
      <c r="R65" s="9">
        <v>3.65</v>
      </c>
      <c r="S65" s="20">
        <f t="shared" si="11"/>
        <v>1.0101209917224068</v>
      </c>
      <c r="T65" s="20">
        <f t="shared" si="3"/>
        <v>1.4227064686456181E-4</v>
      </c>
      <c r="U65" s="20">
        <f t="shared" si="12"/>
        <v>1.0101209917224068</v>
      </c>
      <c r="V65" s="21">
        <f t="shared" si="13"/>
        <v>1.0120991722406769</v>
      </c>
    </row>
    <row r="66" spans="1:22" x14ac:dyDescent="0.3">
      <c r="A66">
        <f t="shared" si="4"/>
        <v>64</v>
      </c>
      <c r="B66" s="7">
        <v>43923</v>
      </c>
      <c r="C66" s="8">
        <v>3.5522</v>
      </c>
      <c r="D66" s="11">
        <f>TRUNC(1000/((1+C66/100)^(NETWORKDAYS($B66,$C$2-1,Feriados!$A$1:$A$936)/252)),6)</f>
        <v>957.83667400000002</v>
      </c>
      <c r="E66" s="12">
        <f t="shared" si="0"/>
        <v>8.847501231459276E-4</v>
      </c>
      <c r="F66" s="12">
        <f t="shared" si="5"/>
        <v>1.0282305773124241</v>
      </c>
      <c r="G66" s="13">
        <f t="shared" si="6"/>
        <v>2.8230577312424066</v>
      </c>
      <c r="H66" s="8">
        <v>4.7668999999999997</v>
      </c>
      <c r="I66" s="14">
        <f>TRUNC(1000/((1+H66/100)^(NETWORKDAYS($B66,$H$2-1,Feriados!$A$1:$A$936)/252)),6)</f>
        <v>901.19091900000001</v>
      </c>
      <c r="J66" s="15">
        <f t="shared" si="1"/>
        <v>2.4960110641076838E-3</v>
      </c>
      <c r="K66" s="15">
        <f t="shared" si="7"/>
        <v>1.0304882158522979</v>
      </c>
      <c r="L66" s="16">
        <f t="shared" si="8"/>
        <v>3.0488215852297884</v>
      </c>
      <c r="M66" s="8">
        <v>6</v>
      </c>
      <c r="N66" s="17">
        <f>TRUNC(1000/((1+M66/100)^(NETWORKDAYS($B66,$M$2-1,Feriados!$A$1:$A$936)/252)),6)</f>
        <v>828.43423600000006</v>
      </c>
      <c r="O66" s="18">
        <f t="shared" si="2"/>
        <v>2.0634723520203124E-3</v>
      </c>
      <c r="P66" s="18">
        <f t="shared" si="9"/>
        <v>1.0153102756306411</v>
      </c>
      <c r="Q66" s="19">
        <f t="shared" si="10"/>
        <v>1.5310275630641135</v>
      </c>
      <c r="R66" s="9">
        <v>3.65</v>
      </c>
      <c r="S66" s="20">
        <f t="shared" si="11"/>
        <v>1.0102647022893105</v>
      </c>
      <c r="T66" s="20">
        <f t="shared" si="3"/>
        <v>1.4227064686456181E-4</v>
      </c>
      <c r="U66" s="20">
        <f t="shared" si="12"/>
        <v>1.0102647022893105</v>
      </c>
      <c r="V66" s="21">
        <f t="shared" si="13"/>
        <v>1.0264702289310534</v>
      </c>
    </row>
    <row r="67" spans="1:22" x14ac:dyDescent="0.3">
      <c r="A67">
        <f t="shared" si="4"/>
        <v>65</v>
      </c>
      <c r="B67" s="7">
        <v>43924</v>
      </c>
      <c r="C67" s="8">
        <v>3.5335999999999999</v>
      </c>
      <c r="D67" s="11">
        <f>TRUNC(1000/((1+C67/100)^(NETWORKDAYS($B67,$C$2-1,Feriados!$A$1:$A$936)/252)),6)</f>
        <v>958.18107299999997</v>
      </c>
      <c r="E67" s="12">
        <f t="shared" si="0"/>
        <v>3.5955921228381094E-4</v>
      </c>
      <c r="F67" s="12">
        <f t="shared" si="5"/>
        <v>1.0286002870888487</v>
      </c>
      <c r="G67" s="13">
        <f t="shared" si="6"/>
        <v>2.8600287088848653</v>
      </c>
      <c r="H67" s="8">
        <v>4.8638000000000003</v>
      </c>
      <c r="I67" s="14">
        <f>TRUNC(1000/((1+H67/100)^(NETWORKDAYS($B67,$H$2-1,Feriados!$A$1:$A$936)/252)),6)</f>
        <v>899.50101400000005</v>
      </c>
      <c r="J67" s="15">
        <f t="shared" si="1"/>
        <v>-1.8751908883803958E-3</v>
      </c>
      <c r="K67" s="15">
        <f t="shared" si="7"/>
        <v>1.0285558537393482</v>
      </c>
      <c r="L67" s="16">
        <f t="shared" si="8"/>
        <v>2.8555853739348214</v>
      </c>
      <c r="M67" s="8">
        <v>6.1890999999999998</v>
      </c>
      <c r="N67" s="17">
        <f>TRUNC(1000/((1+M67/100)^(NETWORKDAYS($B67,$M$2-1,Feriados!$A$1:$A$936)/252)),6)</f>
        <v>823.87466099999995</v>
      </c>
      <c r="O67" s="18">
        <f t="shared" si="2"/>
        <v>-5.5038466565741073E-3</v>
      </c>
      <c r="P67" s="18">
        <f t="shared" si="9"/>
        <v>1.009722163564726</v>
      </c>
      <c r="Q67" s="19">
        <f t="shared" si="10"/>
        <v>0.97221635647259941</v>
      </c>
      <c r="R67" s="9">
        <v>3.65</v>
      </c>
      <c r="S67" s="20">
        <f t="shared" si="11"/>
        <v>1.0104084333020096</v>
      </c>
      <c r="T67" s="20">
        <f t="shared" si="3"/>
        <v>1.4227064686456181E-4</v>
      </c>
      <c r="U67" s="20">
        <f t="shared" si="12"/>
        <v>1.0104084333020096</v>
      </c>
      <c r="V67" s="21">
        <f t="shared" si="13"/>
        <v>1.0408433302009579</v>
      </c>
    </row>
    <row r="68" spans="1:22" x14ac:dyDescent="0.3">
      <c r="A68">
        <f t="shared" si="4"/>
        <v>66</v>
      </c>
      <c r="B68" s="7">
        <v>43927</v>
      </c>
      <c r="C68" s="8">
        <v>3.6223000000000001</v>
      </c>
      <c r="D68" s="11">
        <f>TRUNC(1000/((1+C68/100)^(NETWORKDAYS($B68,$C$2-1,Feriados!$A$1:$A$936)/252)),6)</f>
        <v>957.30736300000001</v>
      </c>
      <c r="E68" s="12">
        <f t="shared" ref="E68:E131" si="14">+D68/D67-1</f>
        <v>-9.1184226512053268E-4</v>
      </c>
      <c r="F68" s="12">
        <f t="shared" si="5"/>
        <v>1.0276623658731658</v>
      </c>
      <c r="G68" s="13">
        <f t="shared" si="6"/>
        <v>2.766236587316584</v>
      </c>
      <c r="H68" s="8">
        <v>4.8391999999999999</v>
      </c>
      <c r="I68" s="14">
        <f>TRUNC(1000/((1+H68/100)^(NETWORKDAYS($B68,$H$2-1,Feriados!$A$1:$A$936)/252)),6)</f>
        <v>900.14057400000002</v>
      </c>
      <c r="J68" s="15">
        <f t="shared" ref="J68:J131" si="15">+I68/I67-1</f>
        <v>7.1101643027149386E-4</v>
      </c>
      <c r="K68" s="15">
        <f t="shared" si="7"/>
        <v>1.0292871738508089</v>
      </c>
      <c r="L68" s="16">
        <f t="shared" si="8"/>
        <v>2.9287173850808923</v>
      </c>
      <c r="M68" s="8">
        <v>6.1150000000000002</v>
      </c>
      <c r="N68" s="17">
        <f>TRUNC(1000/((1+M68/100)^(NETWORKDAYS($B68,$M$2-1,Feriados!$A$1:$A$936)/252)),6)</f>
        <v>825.92667300000005</v>
      </c>
      <c r="O68" s="18">
        <f t="shared" ref="O68:O131" si="16">+N68/N67-1</f>
        <v>2.4906846843784081E-3</v>
      </c>
      <c r="P68" s="18">
        <f t="shared" si="9"/>
        <v>1.012237063092994</v>
      </c>
      <c r="Q68" s="19">
        <f t="shared" si="10"/>
        <v>1.2237063092993994</v>
      </c>
      <c r="R68" s="9">
        <v>3.65</v>
      </c>
      <c r="S68" s="20">
        <f t="shared" si="11"/>
        <v>1.0105521847634129</v>
      </c>
      <c r="T68" s="20">
        <f t="shared" ref="T68:T131" si="17">+S68/S67-1</f>
        <v>1.4227064686456181E-4</v>
      </c>
      <c r="U68" s="20">
        <f t="shared" si="12"/>
        <v>1.0105521847634129</v>
      </c>
      <c r="V68" s="21">
        <f t="shared" si="13"/>
        <v>1.0552184763412908</v>
      </c>
    </row>
    <row r="69" spans="1:22" x14ac:dyDescent="0.3">
      <c r="A69">
        <f t="shared" ref="A69:A132" si="18">+A68+1</f>
        <v>67</v>
      </c>
      <c r="B69" s="7">
        <v>43928</v>
      </c>
      <c r="C69" s="8">
        <v>3.5449999999999999</v>
      </c>
      <c r="D69" s="11">
        <f>TRUNC(1000/((1+C69/100)^(NETWORKDAYS($B69,$C$2-1,Feriados!$A$1:$A$936)/252)),6)</f>
        <v>958.31621800000005</v>
      </c>
      <c r="E69" s="12">
        <f t="shared" si="14"/>
        <v>1.0538464854574769E-3</v>
      </c>
      <c r="F69" s="12">
        <f t="shared" ref="F69:F132" si="19">+(1+E69)*F68</f>
        <v>1.0287453642456781</v>
      </c>
      <c r="G69" s="13">
        <f t="shared" ref="G69:G132" si="20">+(F69-1)*100</f>
        <v>2.8745364245678084</v>
      </c>
      <c r="H69" s="8">
        <v>4.7450000000000001</v>
      </c>
      <c r="I69" s="14">
        <f>TRUNC(1000/((1+H69/100)^(NETWORKDAYS($B69,$H$2-1,Feriados!$A$1:$A$936)/252)),6)</f>
        <v>902.10965399999998</v>
      </c>
      <c r="J69" s="15">
        <f t="shared" si="15"/>
        <v>2.1875249898466453E-3</v>
      </c>
      <c r="K69" s="15">
        <f t="shared" ref="K69:K132" si="21">+(1+J69)*K68</f>
        <v>1.0315387652653363</v>
      </c>
      <c r="L69" s="16">
        <f t="shared" ref="L69:L132" si="22">+(K69-1)*100</f>
        <v>3.1538765265336277</v>
      </c>
      <c r="M69" s="8">
        <v>5.9894999999999996</v>
      </c>
      <c r="N69" s="17">
        <f>TRUNC(1000/((1+M69/100)^(NETWORKDAYS($B69,$M$2-1,Feriados!$A$1:$A$936)/252)),6)</f>
        <v>829.27343599999995</v>
      </c>
      <c r="O69" s="18">
        <f t="shared" si="16"/>
        <v>4.0521309087204749E-3</v>
      </c>
      <c r="P69" s="18">
        <f t="shared" ref="P69:P132" si="23">+(1+O69)*P68</f>
        <v>1.0163387801833055</v>
      </c>
      <c r="Q69" s="19">
        <f t="shared" ref="Q69:Q132" si="24">+(P69-1)*100</f>
        <v>1.6338780183305479</v>
      </c>
      <c r="R69" s="9">
        <v>3.65</v>
      </c>
      <c r="S69" s="20">
        <f t="shared" ref="S69:S132" si="25">+((R68/100+1)^(1/252))*S68</f>
        <v>1.0106959566764295</v>
      </c>
      <c r="T69" s="20">
        <f t="shared" si="17"/>
        <v>1.4227064686456181E-4</v>
      </c>
      <c r="U69" s="20">
        <f t="shared" ref="U69:U132" si="26">+(1+T69)*U68</f>
        <v>1.0106959566764295</v>
      </c>
      <c r="V69" s="21">
        <f t="shared" ref="V69:V132" si="27">+(U69-1)*100</f>
        <v>1.069595667642953</v>
      </c>
    </row>
    <row r="70" spans="1:22" x14ac:dyDescent="0.3">
      <c r="A70">
        <f t="shared" si="18"/>
        <v>68</v>
      </c>
      <c r="B70" s="7">
        <v>43929</v>
      </c>
      <c r="C70" s="8">
        <v>3.4849999999999999</v>
      </c>
      <c r="D70" s="11">
        <f>TRUNC(1000/((1+C70/100)^(NETWORKDAYS($B70,$C$2-1,Feriados!$A$1:$A$936)/252)),6)</f>
        <v>959.12573299999997</v>
      </c>
      <c r="E70" s="12">
        <f t="shared" si="14"/>
        <v>8.4472639072030731E-4</v>
      </c>
      <c r="F70" s="12">
        <f t="shared" si="19"/>
        <v>1.0296143726041875</v>
      </c>
      <c r="G70" s="13">
        <f t="shared" si="20"/>
        <v>2.9614372604187533</v>
      </c>
      <c r="H70" s="8">
        <v>4.6570999999999998</v>
      </c>
      <c r="I70" s="14">
        <f>TRUNC(1000/((1+H70/100)^(NETWORKDAYS($B70,$H$2-1,Feriados!$A$1:$A$936)/252)),6)</f>
        <v>903.95749599999999</v>
      </c>
      <c r="J70" s="15">
        <f t="shared" si="15"/>
        <v>2.0483563076911793E-3</v>
      </c>
      <c r="K70" s="15">
        <f t="shared" si="21"/>
        <v>1.0336517242017955</v>
      </c>
      <c r="L70" s="16">
        <f t="shared" si="22"/>
        <v>3.3651724201795519</v>
      </c>
      <c r="M70" s="8">
        <v>5.84</v>
      </c>
      <c r="N70" s="17">
        <f>TRUNC(1000/((1+M70/100)^(NETWORKDAYS($B70,$M$2-1,Feriados!$A$1:$A$936)/252)),6)</f>
        <v>833.236718</v>
      </c>
      <c r="O70" s="18">
        <f t="shared" si="16"/>
        <v>4.7792221816689295E-3</v>
      </c>
      <c r="P70" s="18">
        <f t="shared" si="23"/>
        <v>1.021196089025648</v>
      </c>
      <c r="Q70" s="19">
        <f t="shared" si="24"/>
        <v>2.1196089025647957</v>
      </c>
      <c r="R70" s="9">
        <v>3.65</v>
      </c>
      <c r="S70" s="20">
        <f t="shared" si="25"/>
        <v>1.0108397490439693</v>
      </c>
      <c r="T70" s="20">
        <f t="shared" si="17"/>
        <v>1.4227064686456181E-4</v>
      </c>
      <c r="U70" s="20">
        <f t="shared" si="26"/>
        <v>1.0108397490439693</v>
      </c>
      <c r="V70" s="21">
        <f t="shared" si="27"/>
        <v>1.0839749043969338</v>
      </c>
    </row>
    <row r="71" spans="1:22" x14ac:dyDescent="0.3">
      <c r="A71">
        <f t="shared" si="18"/>
        <v>69</v>
      </c>
      <c r="B71" s="7">
        <v>43930</v>
      </c>
      <c r="C71" s="8">
        <v>3.4045000000000001</v>
      </c>
      <c r="D71" s="11">
        <f>TRUNC(1000/((1+C71/100)^(NETWORKDAYS($B71,$C$2-1,Feriados!$A$1:$A$936)/252)),6)</f>
        <v>960.16300100000001</v>
      </c>
      <c r="E71" s="12">
        <f t="shared" si="14"/>
        <v>1.0814723912742075E-3</v>
      </c>
      <c r="F71" s="12">
        <f t="shared" si="19"/>
        <v>1.030727872121818</v>
      </c>
      <c r="G71" s="13">
        <f t="shared" si="20"/>
        <v>3.0727872121818045</v>
      </c>
      <c r="H71" s="8">
        <v>4.4798</v>
      </c>
      <c r="I71" s="14">
        <f>TRUNC(1000/((1+H71/100)^(NETWORKDAYS($B71,$H$2-1,Feriados!$A$1:$A$936)/252)),6)</f>
        <v>907.521615</v>
      </c>
      <c r="J71" s="15">
        <f t="shared" si="15"/>
        <v>3.9427948944183999E-3</v>
      </c>
      <c r="K71" s="15">
        <f t="shared" si="21"/>
        <v>1.0377272009425851</v>
      </c>
      <c r="L71" s="16">
        <f t="shared" si="22"/>
        <v>3.7727200942585082</v>
      </c>
      <c r="M71" s="8">
        <v>5.6216999999999997</v>
      </c>
      <c r="N71" s="17">
        <f>TRUNC(1000/((1+M71/100)^(NETWORKDAYS($B71,$M$2-1,Feriados!$A$1:$A$936)/252)),6)</f>
        <v>838.96691999999996</v>
      </c>
      <c r="O71" s="18">
        <f t="shared" si="16"/>
        <v>6.8770397129809258E-3</v>
      </c>
      <c r="P71" s="18">
        <f t="shared" si="23"/>
        <v>1.0282188950846181</v>
      </c>
      <c r="Q71" s="19">
        <f t="shared" si="24"/>
        <v>2.8218895084618056</v>
      </c>
      <c r="R71" s="9">
        <v>3.65</v>
      </c>
      <c r="S71" s="20">
        <f t="shared" si="25"/>
        <v>1.0109835618689422</v>
      </c>
      <c r="T71" s="20">
        <f t="shared" si="17"/>
        <v>1.4227064686456181E-4</v>
      </c>
      <c r="U71" s="20">
        <f t="shared" si="26"/>
        <v>1.0109835618689422</v>
      </c>
      <c r="V71" s="21">
        <f t="shared" si="27"/>
        <v>1.0983561868942227</v>
      </c>
    </row>
    <row r="72" spans="1:22" x14ac:dyDescent="0.3">
      <c r="A72">
        <f t="shared" si="18"/>
        <v>70</v>
      </c>
      <c r="B72" s="7">
        <v>43934</v>
      </c>
      <c r="C72" s="8">
        <v>3.3361000000000001</v>
      </c>
      <c r="D72" s="11">
        <f>TRUNC(1000/((1+C72/100)^(NETWORKDAYS($B72,$C$2-1,Feriados!$A$1:$A$936)/252)),6)</f>
        <v>961.05993899999999</v>
      </c>
      <c r="E72" s="12">
        <f t="shared" si="14"/>
        <v>9.341518045018482E-4</v>
      </c>
      <c r="F72" s="12">
        <f t="shared" si="19"/>
        <v>1.0316907284235111</v>
      </c>
      <c r="G72" s="13">
        <f t="shared" si="20"/>
        <v>3.1690728423511061</v>
      </c>
      <c r="H72" s="8">
        <v>4.3665000000000003</v>
      </c>
      <c r="I72" s="14">
        <f>TRUNC(1000/((1+H72/100)^(NETWORKDAYS($B72,$H$2-1,Feriados!$A$1:$A$936)/252)),6)</f>
        <v>909.85887100000002</v>
      </c>
      <c r="J72" s="15">
        <f t="shared" si="15"/>
        <v>2.575427363237015E-3</v>
      </c>
      <c r="K72" s="15">
        <f t="shared" si="21"/>
        <v>1.040399791971468</v>
      </c>
      <c r="L72" s="16">
        <f t="shared" si="22"/>
        <v>4.0399791971468035</v>
      </c>
      <c r="M72" s="8">
        <v>5.5191999999999997</v>
      </c>
      <c r="N72" s="17">
        <f>TRUNC(1000/((1+M72/100)^(NETWORKDAYS($B72,$M$2-1,Feriados!$A$1:$A$936)/252)),6)</f>
        <v>841.76544899999999</v>
      </c>
      <c r="O72" s="18">
        <f t="shared" si="16"/>
        <v>3.3356845583376593E-3</v>
      </c>
      <c r="P72" s="18">
        <f t="shared" si="23"/>
        <v>1.0316487089755428</v>
      </c>
      <c r="Q72" s="19">
        <f t="shared" si="24"/>
        <v>3.1648708975542839</v>
      </c>
      <c r="R72" s="9">
        <v>3.65</v>
      </c>
      <c r="S72" s="20">
        <f t="shared" si="25"/>
        <v>1.0111273951542588</v>
      </c>
      <c r="T72" s="20">
        <f t="shared" si="17"/>
        <v>1.4227064686456181E-4</v>
      </c>
      <c r="U72" s="20">
        <f t="shared" si="26"/>
        <v>1.0111273951542588</v>
      </c>
      <c r="V72" s="21">
        <f t="shared" si="27"/>
        <v>1.1127395154258757</v>
      </c>
    </row>
    <row r="73" spans="1:22" x14ac:dyDescent="0.3">
      <c r="A73">
        <f t="shared" si="18"/>
        <v>71</v>
      </c>
      <c r="B73" s="7">
        <v>43935</v>
      </c>
      <c r="C73" s="8">
        <v>3.2650000000000001</v>
      </c>
      <c r="D73" s="11">
        <f>TRUNC(1000/((1+C73/100)^(NETWORKDAYS($B73,$C$2-1,Feriados!$A$1:$A$936)/252)),6)</f>
        <v>961.98351300000002</v>
      </c>
      <c r="E73" s="12">
        <f t="shared" si="14"/>
        <v>9.6099521218317996E-4</v>
      </c>
      <c r="F73" s="12">
        <f t="shared" si="19"/>
        <v>1.0326821782739799</v>
      </c>
      <c r="G73" s="13">
        <f t="shared" si="20"/>
        <v>3.26821782739799</v>
      </c>
      <c r="H73" s="8">
        <v>4.2774999999999999</v>
      </c>
      <c r="I73" s="14">
        <f>TRUNC(1000/((1+H73/100)^(NETWORKDAYS($B73,$H$2-1,Feriados!$A$1:$A$936)/252)),6)</f>
        <v>911.72772299999997</v>
      </c>
      <c r="J73" s="15">
        <f t="shared" si="15"/>
        <v>2.0540020651180768E-3</v>
      </c>
      <c r="K73" s="15">
        <f t="shared" si="21"/>
        <v>1.0425367752927259</v>
      </c>
      <c r="L73" s="16">
        <f t="shared" si="22"/>
        <v>4.2536775292725926</v>
      </c>
      <c r="M73" s="8">
        <v>5.3699000000000003</v>
      </c>
      <c r="N73" s="17">
        <f>TRUNC(1000/((1+M73/100)^(NETWORKDAYS($B73,$M$2-1,Feriados!$A$1:$A$936)/252)),6)</f>
        <v>845.77120600000001</v>
      </c>
      <c r="O73" s="18">
        <f t="shared" si="16"/>
        <v>4.758756735333769E-3</v>
      </c>
      <c r="P73" s="18">
        <f t="shared" si="23"/>
        <v>1.0365580742178786</v>
      </c>
      <c r="Q73" s="19">
        <f t="shared" si="24"/>
        <v>3.65580742178786</v>
      </c>
      <c r="R73" s="9">
        <v>3.65</v>
      </c>
      <c r="S73" s="20">
        <f t="shared" si="25"/>
        <v>1.0112712489028299</v>
      </c>
      <c r="T73" s="20">
        <f t="shared" si="17"/>
        <v>1.4227064686456181E-4</v>
      </c>
      <c r="U73" s="20">
        <f t="shared" si="26"/>
        <v>1.0112712489028299</v>
      </c>
      <c r="V73" s="21">
        <f t="shared" si="27"/>
        <v>1.1271248902829933</v>
      </c>
    </row>
    <row r="74" spans="1:22" x14ac:dyDescent="0.3">
      <c r="A74">
        <f t="shared" si="18"/>
        <v>72</v>
      </c>
      <c r="B74" s="7">
        <v>43936</v>
      </c>
      <c r="C74" s="8">
        <v>3.2450000000000001</v>
      </c>
      <c r="D74" s="11">
        <f>TRUNC(1000/((1+C74/100)^(NETWORKDAYS($B74,$C$2-1,Feriados!$A$1:$A$936)/252)),6)</f>
        <v>962.33026400000006</v>
      </c>
      <c r="E74" s="12">
        <f t="shared" si="14"/>
        <v>3.60454202503524E-4</v>
      </c>
      <c r="F74" s="12">
        <f t="shared" si="19"/>
        <v>1.0330544129049892</v>
      </c>
      <c r="G74" s="13">
        <f t="shared" si="20"/>
        <v>3.3054412904989228</v>
      </c>
      <c r="H74" s="8">
        <v>4.2662000000000004</v>
      </c>
      <c r="I74" s="14">
        <f>TRUNC(1000/((1+H74/100)^(NETWORKDAYS($B74,$H$2-1,Feriados!$A$1:$A$936)/252)),6)</f>
        <v>912.09694200000001</v>
      </c>
      <c r="J74" s="15">
        <f t="shared" si="15"/>
        <v>4.0496629715858212E-4</v>
      </c>
      <c r="K74" s="15">
        <f t="shared" si="21"/>
        <v>1.042958967550268</v>
      </c>
      <c r="L74" s="16">
        <f t="shared" si="22"/>
        <v>4.2958967550267957</v>
      </c>
      <c r="M74" s="8">
        <v>5.2862999999999998</v>
      </c>
      <c r="N74" s="17">
        <f>TRUNC(1000/((1+M74/100)^(NETWORKDAYS($B74,$M$2-1,Feriados!$A$1:$A$936)/252)),6)</f>
        <v>848.097038</v>
      </c>
      <c r="O74" s="18">
        <f t="shared" si="16"/>
        <v>2.7499541052002918E-3</v>
      </c>
      <c r="P74" s="18">
        <f t="shared" si="23"/>
        <v>1.0394085613493527</v>
      </c>
      <c r="Q74" s="19">
        <f t="shared" si="24"/>
        <v>3.9408561349352667</v>
      </c>
      <c r="R74" s="9">
        <v>3.65</v>
      </c>
      <c r="S74" s="20">
        <f t="shared" si="25"/>
        <v>1.011415123117567</v>
      </c>
      <c r="T74" s="20">
        <f t="shared" si="17"/>
        <v>1.4227064686456181E-4</v>
      </c>
      <c r="U74" s="20">
        <f t="shared" si="26"/>
        <v>1.011415123117567</v>
      </c>
      <c r="V74" s="21">
        <f t="shared" si="27"/>
        <v>1.1415123117566983</v>
      </c>
    </row>
    <row r="75" spans="1:22" x14ac:dyDescent="0.3">
      <c r="A75">
        <f t="shared" si="18"/>
        <v>73</v>
      </c>
      <c r="B75" s="7">
        <v>43937</v>
      </c>
      <c r="C75" s="8">
        <v>3.2583000000000002</v>
      </c>
      <c r="D75" s="11">
        <f>TRUNC(1000/((1+C75/100)^(NETWORKDAYS($B75,$C$2-1,Feriados!$A$1:$A$936)/252)),6)</f>
        <v>962.30366100000003</v>
      </c>
      <c r="E75" s="12">
        <f t="shared" si="14"/>
        <v>-2.7644355576450508E-5</v>
      </c>
      <c r="F75" s="12">
        <f t="shared" si="19"/>
        <v>1.033025854781469</v>
      </c>
      <c r="G75" s="13">
        <f t="shared" si="20"/>
        <v>3.3025854781469022</v>
      </c>
      <c r="H75" s="8">
        <v>4.2012999999999998</v>
      </c>
      <c r="I75" s="14">
        <f>TRUNC(1000/((1+H75/100)^(NETWORKDAYS($B75,$H$2-1,Feriados!$A$1:$A$936)/252)),6)</f>
        <v>913.49772099999996</v>
      </c>
      <c r="J75" s="15">
        <f t="shared" si="15"/>
        <v>1.5357786387577566E-3</v>
      </c>
      <c r="K75" s="15">
        <f t="shared" si="21"/>
        <v>1.0445607216537325</v>
      </c>
      <c r="L75" s="16">
        <f t="shared" si="22"/>
        <v>4.4560721653732482</v>
      </c>
      <c r="M75" s="8">
        <v>5.1550000000000002</v>
      </c>
      <c r="N75" s="17">
        <f>TRUNC(1000/((1+M75/100)^(NETWORKDAYS($B75,$M$2-1,Feriados!$A$1:$A$936)/252)),6)</f>
        <v>851.658545</v>
      </c>
      <c r="O75" s="18">
        <f t="shared" si="16"/>
        <v>4.1994097849920031E-3</v>
      </c>
      <c r="P75" s="18">
        <f t="shared" si="23"/>
        <v>1.0437734638324876</v>
      </c>
      <c r="Q75" s="19">
        <f t="shared" si="24"/>
        <v>4.3773463832487591</v>
      </c>
      <c r="R75" s="9">
        <v>3.65</v>
      </c>
      <c r="S75" s="20">
        <f t="shared" si="25"/>
        <v>1.0115590178013816</v>
      </c>
      <c r="T75" s="20">
        <f t="shared" si="17"/>
        <v>1.4227064686456181E-4</v>
      </c>
      <c r="U75" s="20">
        <f t="shared" si="26"/>
        <v>1.0115590178013816</v>
      </c>
      <c r="V75" s="21">
        <f t="shared" si="27"/>
        <v>1.1559017801381577</v>
      </c>
    </row>
    <row r="76" spans="1:22" x14ac:dyDescent="0.3">
      <c r="A76">
        <f t="shared" si="18"/>
        <v>74</v>
      </c>
      <c r="B76" s="7">
        <v>43938</v>
      </c>
      <c r="C76" s="8">
        <v>3.2198000000000002</v>
      </c>
      <c r="D76" s="11">
        <f>TRUNC(1000/((1+C76/100)^(NETWORKDAYS($B76,$C$2-1,Feriados!$A$1:$A$936)/252)),6)</f>
        <v>962.85490000000004</v>
      </c>
      <c r="E76" s="12">
        <f t="shared" si="14"/>
        <v>5.7283269547903082E-4</v>
      </c>
      <c r="F76" s="12">
        <f t="shared" si="19"/>
        <v>1.0336176057663631</v>
      </c>
      <c r="G76" s="13">
        <f t="shared" si="20"/>
        <v>3.3617605766363079</v>
      </c>
      <c r="H76" s="8">
        <v>4.18</v>
      </c>
      <c r="I76" s="14">
        <f>TRUNC(1000/((1+H76/100)^(NETWORKDAYS($B76,$H$2-1,Feriados!$A$1:$A$936)/252)),6)</f>
        <v>914.05688599999996</v>
      </c>
      <c r="J76" s="15">
        <f t="shared" si="15"/>
        <v>6.1211428024998682E-4</v>
      </c>
      <c r="K76" s="15">
        <f t="shared" si="21"/>
        <v>1.045200112188045</v>
      </c>
      <c r="L76" s="16">
        <f t="shared" si="22"/>
        <v>4.5200112188044983</v>
      </c>
      <c r="M76" s="8">
        <v>5.1574</v>
      </c>
      <c r="N76" s="17">
        <f>TRUNC(1000/((1+M76/100)^(NETWORKDAYS($B76,$M$2-1,Feriados!$A$1:$A$936)/252)),6)</f>
        <v>851.76641400000005</v>
      </c>
      <c r="O76" s="18">
        <f t="shared" si="16"/>
        <v>1.2665756791063743E-4</v>
      </c>
      <c r="P76" s="18">
        <f t="shared" si="23"/>
        <v>1.0439056656408663</v>
      </c>
      <c r="Q76" s="19">
        <f t="shared" si="24"/>
        <v>4.3905665640866287</v>
      </c>
      <c r="R76" s="9">
        <v>3.65</v>
      </c>
      <c r="S76" s="20">
        <f t="shared" si="25"/>
        <v>1.0117029329571858</v>
      </c>
      <c r="T76" s="20">
        <f t="shared" si="17"/>
        <v>1.4227064686456181E-4</v>
      </c>
      <c r="U76" s="20">
        <f t="shared" si="26"/>
        <v>1.0117029329571858</v>
      </c>
      <c r="V76" s="21">
        <f t="shared" si="27"/>
        <v>1.170293295718583</v>
      </c>
    </row>
    <row r="77" spans="1:22" x14ac:dyDescent="0.3">
      <c r="A77">
        <f t="shared" si="18"/>
        <v>75</v>
      </c>
      <c r="B77" s="7">
        <v>43941</v>
      </c>
      <c r="C77" s="8">
        <v>2.97</v>
      </c>
      <c r="D77" s="11">
        <f>TRUNC(1000/((1+C77/100)^(NETWORKDAYS($B77,$C$2-1,Feriados!$A$1:$A$936)/252)),6)</f>
        <v>965.757743</v>
      </c>
      <c r="E77" s="12">
        <f t="shared" si="14"/>
        <v>3.0148291294980201E-3</v>
      </c>
      <c r="F77" s="12">
        <f t="shared" si="19"/>
        <v>1.0367337862329895</v>
      </c>
      <c r="G77" s="13">
        <f t="shared" si="20"/>
        <v>3.6733786232989507</v>
      </c>
      <c r="H77" s="8">
        <v>3.9626000000000001</v>
      </c>
      <c r="I77" s="14">
        <f>TRUNC(1000/((1+H77/100)^(NETWORKDAYS($B77,$H$2-1,Feriados!$A$1:$A$936)/252)),6)</f>
        <v>918.39824099999998</v>
      </c>
      <c r="J77" s="15">
        <f t="shared" si="15"/>
        <v>4.7495457520134732E-3</v>
      </c>
      <c r="K77" s="15">
        <f t="shared" si="21"/>
        <v>1.0501643379408918</v>
      </c>
      <c r="L77" s="16">
        <f t="shared" si="22"/>
        <v>5.0164337940891812</v>
      </c>
      <c r="M77" s="8">
        <v>4.9499000000000004</v>
      </c>
      <c r="N77" s="17">
        <f>TRUNC(1000/((1+M77/100)^(NETWORKDAYS($B77,$M$2-1,Feriados!$A$1:$A$936)/252)),6)</f>
        <v>857.31534599999998</v>
      </c>
      <c r="O77" s="18">
        <f t="shared" si="16"/>
        <v>6.5146170461705122E-3</v>
      </c>
      <c r="P77" s="18">
        <f t="shared" si="23"/>
        <v>1.0507063112848443</v>
      </c>
      <c r="Q77" s="19">
        <f t="shared" si="24"/>
        <v>5.0706311284844263</v>
      </c>
      <c r="R77" s="9">
        <v>3.65</v>
      </c>
      <c r="S77" s="20">
        <f t="shared" si="25"/>
        <v>1.0118468685878925</v>
      </c>
      <c r="T77" s="20">
        <f t="shared" si="17"/>
        <v>1.4227064686456181E-4</v>
      </c>
      <c r="U77" s="20">
        <f t="shared" si="26"/>
        <v>1.0118468685878925</v>
      </c>
      <c r="V77" s="21">
        <f t="shared" si="27"/>
        <v>1.1846868587892523</v>
      </c>
    </row>
    <row r="78" spans="1:22" x14ac:dyDescent="0.3">
      <c r="A78">
        <f t="shared" si="18"/>
        <v>76</v>
      </c>
      <c r="B78" s="7">
        <v>43943</v>
      </c>
      <c r="C78" s="8">
        <v>2.81</v>
      </c>
      <c r="D78" s="11">
        <f>TRUNC(1000/((1+C78/100)^(NETWORKDAYS($B78,$C$2-1,Feriados!$A$1:$A$936)/252)),6)</f>
        <v>967.65367600000002</v>
      </c>
      <c r="E78" s="12">
        <f t="shared" si="14"/>
        <v>1.9631558884638522E-3</v>
      </c>
      <c r="F78" s="12">
        <f t="shared" si="19"/>
        <v>1.0387690562702023</v>
      </c>
      <c r="G78" s="13">
        <f t="shared" si="20"/>
        <v>3.8769056270202329</v>
      </c>
      <c r="H78" s="8">
        <v>3.7523</v>
      </c>
      <c r="I78" s="14">
        <f>TRUNC(1000/((1+H78/100)^(NETWORKDAYS($B78,$H$2-1,Feriados!$A$1:$A$936)/252)),6)</f>
        <v>922.61567600000001</v>
      </c>
      <c r="J78" s="15">
        <f t="shared" si="15"/>
        <v>4.5921636298082991E-3</v>
      </c>
      <c r="K78" s="15">
        <f t="shared" si="21"/>
        <v>1.0549868644189058</v>
      </c>
      <c r="L78" s="16">
        <f t="shared" si="22"/>
        <v>5.4986864418905768</v>
      </c>
      <c r="M78" s="8">
        <v>4.8029999999999999</v>
      </c>
      <c r="N78" s="17">
        <f>TRUNC(1000/((1+M78/100)^(NETWORKDAYS($B78,$M$2-1,Feriados!$A$1:$A$936)/252)),6)</f>
        <v>861.31070399999999</v>
      </c>
      <c r="O78" s="18">
        <f t="shared" si="16"/>
        <v>4.6603131725579949E-3</v>
      </c>
      <c r="P78" s="18">
        <f t="shared" si="23"/>
        <v>1.0556029317478148</v>
      </c>
      <c r="Q78" s="19">
        <f t="shared" si="24"/>
        <v>5.5602931747814832</v>
      </c>
      <c r="R78" s="9">
        <v>3.65</v>
      </c>
      <c r="S78" s="20">
        <f t="shared" si="25"/>
        <v>1.0119908246964144</v>
      </c>
      <c r="T78" s="20">
        <f t="shared" si="17"/>
        <v>1.4227064686456181E-4</v>
      </c>
      <c r="U78" s="20">
        <f t="shared" si="26"/>
        <v>1.0119908246964144</v>
      </c>
      <c r="V78" s="21">
        <f t="shared" si="27"/>
        <v>1.1990824696414437</v>
      </c>
    </row>
    <row r="79" spans="1:22" x14ac:dyDescent="0.3">
      <c r="A79">
        <f t="shared" si="18"/>
        <v>77</v>
      </c>
      <c r="B79" s="7">
        <v>43944</v>
      </c>
      <c r="C79" s="8">
        <v>2.9843999999999999</v>
      </c>
      <c r="D79" s="11">
        <f>TRUNC(1000/((1+C79/100)^(NETWORKDAYS($B79,$C$2-1,Feriados!$A$1:$A$936)/252)),6)</f>
        <v>965.82237299999997</v>
      </c>
      <c r="E79" s="12">
        <f t="shared" si="14"/>
        <v>-1.8925190338450193E-3</v>
      </c>
      <c r="F79" s="12">
        <f t="shared" si="19"/>
        <v>1.0368031660594417</v>
      </c>
      <c r="G79" s="13">
        <f t="shared" si="20"/>
        <v>3.6803166059441672</v>
      </c>
      <c r="H79" s="8">
        <v>3.9889000000000001</v>
      </c>
      <c r="I79" s="14">
        <f>TRUNC(1000/((1+H79/100)^(NETWORKDAYS($B79,$H$2-1,Feriados!$A$1:$A$936)/252)),6)</f>
        <v>918.17451100000005</v>
      </c>
      <c r="J79" s="15">
        <f t="shared" si="15"/>
        <v>-4.8136673975176514E-3</v>
      </c>
      <c r="K79" s="15">
        <f t="shared" si="21"/>
        <v>1.0499085085448432</v>
      </c>
      <c r="L79" s="16">
        <f t="shared" si="22"/>
        <v>4.9908508544843189</v>
      </c>
      <c r="M79" s="8">
        <v>5.1589999999999998</v>
      </c>
      <c r="N79" s="17">
        <f>TRUNC(1000/((1+M79/100)^(NETWORKDAYS($B79,$M$2-1,Feriados!$A$1:$A$936)/252)),6)</f>
        <v>852.235274</v>
      </c>
      <c r="O79" s="18">
        <f t="shared" si="16"/>
        <v>-1.0536766764714378E-2</v>
      </c>
      <c r="P79" s="18">
        <f t="shared" si="23"/>
        <v>1.0444802898598393</v>
      </c>
      <c r="Q79" s="19">
        <f t="shared" si="24"/>
        <v>4.4480289859839317</v>
      </c>
      <c r="R79" s="9">
        <v>3.65</v>
      </c>
      <c r="S79" s="20">
        <f t="shared" si="25"/>
        <v>1.012134801285665</v>
      </c>
      <c r="T79" s="20">
        <f t="shared" si="17"/>
        <v>1.4227064686456181E-4</v>
      </c>
      <c r="U79" s="20">
        <f t="shared" si="26"/>
        <v>1.012134801285665</v>
      </c>
      <c r="V79" s="21">
        <f t="shared" si="27"/>
        <v>1.213480128566502</v>
      </c>
    </row>
    <row r="80" spans="1:22" x14ac:dyDescent="0.3">
      <c r="A80">
        <f t="shared" si="18"/>
        <v>78</v>
      </c>
      <c r="B80" s="7">
        <v>43945</v>
      </c>
      <c r="C80" s="8">
        <v>3.5838000000000001</v>
      </c>
      <c r="D80" s="11">
        <f>TRUNC(1000/((1+C80/100)^(NETWORKDAYS($B80,$C$2-1,Feriados!$A$1:$A$936)/252)),6)</f>
        <v>959.35087299999998</v>
      </c>
      <c r="E80" s="12">
        <f t="shared" si="14"/>
        <v>-6.7005074441364165E-3</v>
      </c>
      <c r="F80" s="12">
        <f t="shared" si="19"/>
        <v>1.0298560587271561</v>
      </c>
      <c r="G80" s="13">
        <f t="shared" si="20"/>
        <v>2.9856058727156132</v>
      </c>
      <c r="H80" s="8">
        <v>4.8329000000000004</v>
      </c>
      <c r="I80" s="14">
        <f>TRUNC(1000/((1+H80/100)^(NETWORKDAYS($B80,$H$2-1,Feriados!$A$1:$A$936)/252)),6)</f>
        <v>902.28661399999999</v>
      </c>
      <c r="J80" s="15">
        <f t="shared" si="15"/>
        <v>-1.7303787907046453E-2</v>
      </c>
      <c r="K80" s="15">
        <f t="shared" si="21"/>
        <v>1.0317411143911797</v>
      </c>
      <c r="L80" s="16">
        <f t="shared" si="22"/>
        <v>3.1741114391179659</v>
      </c>
      <c r="M80" s="8">
        <v>6.2850000000000001</v>
      </c>
      <c r="N80" s="17">
        <f>TRUNC(1000/((1+M80/100)^(NETWORKDAYS($B80,$M$2-1,Feriados!$A$1:$A$936)/252)),6)</f>
        <v>824.065966</v>
      </c>
      <c r="O80" s="18">
        <f t="shared" si="16"/>
        <v>-3.3053440592509475E-2</v>
      </c>
      <c r="P80" s="18">
        <f t="shared" si="23"/>
        <v>1.0099566226489101</v>
      </c>
      <c r="Q80" s="19">
        <f t="shared" si="24"/>
        <v>0.99566226489100629</v>
      </c>
      <c r="R80" s="9">
        <v>3.65</v>
      </c>
      <c r="S80" s="20">
        <f t="shared" si="25"/>
        <v>1.0122787983585582</v>
      </c>
      <c r="T80" s="20">
        <f t="shared" si="17"/>
        <v>1.4227064686456181E-4</v>
      </c>
      <c r="U80" s="20">
        <f t="shared" si="26"/>
        <v>1.0122787983585582</v>
      </c>
      <c r="V80" s="21">
        <f t="shared" si="27"/>
        <v>1.2278798358558163</v>
      </c>
    </row>
    <row r="81" spans="1:22" x14ac:dyDescent="0.3">
      <c r="A81">
        <f t="shared" si="18"/>
        <v>79</v>
      </c>
      <c r="B81" s="7">
        <v>43948</v>
      </c>
      <c r="C81" s="8">
        <v>3.7399</v>
      </c>
      <c r="D81" s="11">
        <f>TRUNC(1000/((1+C81/100)^(NETWORKDAYS($B81,$C$2-1,Feriados!$A$1:$A$936)/252)),6)</f>
        <v>957.78930500000001</v>
      </c>
      <c r="E81" s="12">
        <f t="shared" si="14"/>
        <v>-1.6277339646513234E-3</v>
      </c>
      <c r="F81" s="12">
        <f t="shared" si="19"/>
        <v>1.0281797270416639</v>
      </c>
      <c r="G81" s="13">
        <f t="shared" si="20"/>
        <v>2.8179727041663938</v>
      </c>
      <c r="H81" s="8">
        <v>4.9749999999999996</v>
      </c>
      <c r="I81" s="14">
        <f>TRUNC(1000/((1+H81/100)^(NETWORKDAYS($B81,$H$2-1,Feriados!$A$1:$A$936)/252)),6)</f>
        <v>899.80120599999998</v>
      </c>
      <c r="J81" s="15">
        <f t="shared" si="15"/>
        <v>-2.7545659676604384E-3</v>
      </c>
      <c r="K81" s="15">
        <f t="shared" si="21"/>
        <v>1.0288991154300418</v>
      </c>
      <c r="L81" s="16">
        <f t="shared" si="22"/>
        <v>2.8899115430041755</v>
      </c>
      <c r="M81" s="8">
        <v>6.4169999999999998</v>
      </c>
      <c r="N81" s="17">
        <f>TRUNC(1000/((1+M81/100)^(NETWORKDAYS($B81,$M$2-1,Feriados!$A$1:$A$936)/252)),6)</f>
        <v>821.02795200000003</v>
      </c>
      <c r="O81" s="18">
        <f t="shared" si="16"/>
        <v>-3.6866150591637892E-3</v>
      </c>
      <c r="P81" s="18">
        <f t="shared" si="23"/>
        <v>1.0062333013547504</v>
      </c>
      <c r="Q81" s="19">
        <f t="shared" si="24"/>
        <v>0.62333013547504201</v>
      </c>
      <c r="R81" s="9">
        <v>3.65</v>
      </c>
      <c r="S81" s="20">
        <f t="shared" si="25"/>
        <v>1.012422815918008</v>
      </c>
      <c r="T81" s="20">
        <f t="shared" si="17"/>
        <v>1.4227064686456181E-4</v>
      </c>
      <c r="U81" s="20">
        <f t="shared" si="26"/>
        <v>1.012422815918008</v>
      </c>
      <c r="V81" s="21">
        <f t="shared" si="27"/>
        <v>1.2422815918007979</v>
      </c>
    </row>
    <row r="82" spans="1:22" x14ac:dyDescent="0.3">
      <c r="A82">
        <f t="shared" si="18"/>
        <v>80</v>
      </c>
      <c r="B82" s="7">
        <v>43949</v>
      </c>
      <c r="C82" s="8">
        <v>3.22</v>
      </c>
      <c r="D82" s="11">
        <f>TRUNC(1000/((1+C82/100)^(NETWORKDAYS($B82,$C$2-1,Feriados!$A$1:$A$936)/252)),6)</f>
        <v>963.57949799999994</v>
      </c>
      <c r="E82" s="12">
        <f t="shared" si="14"/>
        <v>6.0453723692392991E-3</v>
      </c>
      <c r="F82" s="12">
        <f t="shared" si="19"/>
        <v>1.0343954563541335</v>
      </c>
      <c r="G82" s="13">
        <f t="shared" si="20"/>
        <v>3.4395456354133547</v>
      </c>
      <c r="H82" s="8">
        <v>4.3860999999999999</v>
      </c>
      <c r="I82" s="14">
        <f>TRUNC(1000/((1+H82/100)^(NETWORKDAYS($B82,$H$2-1,Feriados!$A$1:$A$936)/252)),6)</f>
        <v>911.03185900000005</v>
      </c>
      <c r="J82" s="15">
        <f t="shared" si="15"/>
        <v>1.2481260221827384E-2</v>
      </c>
      <c r="K82" s="15">
        <f t="shared" si="21"/>
        <v>1.041741073031732</v>
      </c>
      <c r="L82" s="16">
        <f t="shared" si="22"/>
        <v>4.1741073031732023</v>
      </c>
      <c r="M82" s="8">
        <v>5.4850000000000003</v>
      </c>
      <c r="N82" s="17">
        <f>TRUNC(1000/((1+M82/100)^(NETWORKDAYS($B82,$M$2-1,Feriados!$A$1:$A$936)/252)),6)</f>
        <v>844.42826200000002</v>
      </c>
      <c r="O82" s="18">
        <f t="shared" si="16"/>
        <v>2.8501234267356512E-2</v>
      </c>
      <c r="P82" s="18">
        <f t="shared" si="23"/>
        <v>1.0349121924042777</v>
      </c>
      <c r="Q82" s="19">
        <f t="shared" si="24"/>
        <v>3.4912192404277675</v>
      </c>
      <c r="R82" s="9">
        <v>3.65</v>
      </c>
      <c r="S82" s="20">
        <f t="shared" si="25"/>
        <v>1.012566853966929</v>
      </c>
      <c r="T82" s="20">
        <f t="shared" si="17"/>
        <v>1.4227064686456181E-4</v>
      </c>
      <c r="U82" s="20">
        <f t="shared" si="26"/>
        <v>1.012566853966929</v>
      </c>
      <c r="V82" s="21">
        <f t="shared" si="27"/>
        <v>1.2566853966929026</v>
      </c>
    </row>
    <row r="83" spans="1:22" x14ac:dyDescent="0.3">
      <c r="A83">
        <f t="shared" si="18"/>
        <v>81</v>
      </c>
      <c r="B83" s="7">
        <v>43950</v>
      </c>
      <c r="C83" s="8">
        <v>3.22</v>
      </c>
      <c r="D83" s="11">
        <f>TRUNC(1000/((1+C83/100)^(NETWORKDAYS($B83,$C$2-1,Feriados!$A$1:$A$936)/252)),6)</f>
        <v>963.70068800000001</v>
      </c>
      <c r="E83" s="12">
        <f t="shared" si="14"/>
        <v>1.2577062946195205E-4</v>
      </c>
      <c r="F83" s="12">
        <f t="shared" si="19"/>
        <v>1.0345255529217918</v>
      </c>
      <c r="G83" s="13">
        <f t="shared" si="20"/>
        <v>3.4525552921791824</v>
      </c>
      <c r="H83" s="8">
        <v>4.2965999999999998</v>
      </c>
      <c r="I83" s="14">
        <f>TRUNC(1000/((1+H83/100)^(NETWORKDAYS($B83,$H$2-1,Feriados!$A$1:$A$936)/252)),6)</f>
        <v>912.88206100000002</v>
      </c>
      <c r="J83" s="15">
        <f t="shared" si="15"/>
        <v>2.0308861668469902E-3</v>
      </c>
      <c r="K83" s="15">
        <f t="shared" si="21"/>
        <v>1.0438567305663886</v>
      </c>
      <c r="L83" s="16">
        <f t="shared" si="22"/>
        <v>4.3856730566388613</v>
      </c>
      <c r="M83" s="8">
        <v>5.4162999999999997</v>
      </c>
      <c r="N83" s="17">
        <f>TRUNC(1000/((1+M83/100)^(NETWORKDAYS($B83,$M$2-1,Feriados!$A$1:$A$936)/252)),6)</f>
        <v>846.34929199999999</v>
      </c>
      <c r="O83" s="18">
        <f t="shared" si="16"/>
        <v>2.2749475431460553E-3</v>
      </c>
      <c r="P83" s="18">
        <f t="shared" si="23"/>
        <v>1.0372665633537597</v>
      </c>
      <c r="Q83" s="19">
        <f t="shared" si="24"/>
        <v>3.7266563353759663</v>
      </c>
      <c r="R83" s="9">
        <v>3.65</v>
      </c>
      <c r="S83" s="20">
        <f t="shared" si="25"/>
        <v>1.0127109125082365</v>
      </c>
      <c r="T83" s="20">
        <f t="shared" si="17"/>
        <v>1.4227064686456181E-4</v>
      </c>
      <c r="U83" s="20">
        <f t="shared" si="26"/>
        <v>1.0127109125082365</v>
      </c>
      <c r="V83" s="21">
        <f t="shared" si="27"/>
        <v>1.2710912508236527</v>
      </c>
    </row>
    <row r="84" spans="1:22" x14ac:dyDescent="0.3">
      <c r="A84">
        <f t="shared" si="18"/>
        <v>82</v>
      </c>
      <c r="B84" s="7">
        <v>43951</v>
      </c>
      <c r="C84" s="8">
        <v>3.11</v>
      </c>
      <c r="D84" s="11">
        <f>TRUNC(1000/((1+C84/100)^(NETWORKDAYS($B84,$C$2-1,Feriados!$A$1:$A$936)/252)),6)</f>
        <v>965.017515</v>
      </c>
      <c r="E84" s="12">
        <f t="shared" si="14"/>
        <v>1.3664273735580768E-3</v>
      </c>
      <c r="F84" s="12">
        <f t="shared" si="19"/>
        <v>1.0359391569559495</v>
      </c>
      <c r="G84" s="13">
        <f t="shared" si="20"/>
        <v>3.5939156955949514</v>
      </c>
      <c r="H84" s="8">
        <v>4.2450000000000001</v>
      </c>
      <c r="I84" s="14">
        <f>TRUNC(1000/((1+H84/100)^(NETWORKDAYS($B84,$H$2-1,Feriados!$A$1:$A$936)/252)),6)</f>
        <v>914.01216199999999</v>
      </c>
      <c r="J84" s="15">
        <f t="shared" si="15"/>
        <v>1.237948523998833E-3</v>
      </c>
      <c r="K84" s="15">
        <f t="shared" si="21"/>
        <v>1.0451489714652595</v>
      </c>
      <c r="L84" s="16">
        <f t="shared" si="22"/>
        <v>4.5148971465259535</v>
      </c>
      <c r="M84" s="8">
        <v>5.4272</v>
      </c>
      <c r="N84" s="17">
        <f>TRUNC(1000/((1+M84/100)^(NETWORKDAYS($B84,$M$2-1,Feriados!$A$1:$A$936)/252)),6)</f>
        <v>846.25003800000002</v>
      </c>
      <c r="O84" s="18">
        <f t="shared" si="16"/>
        <v>-1.1727309390829888E-4</v>
      </c>
      <c r="P84" s="18">
        <f t="shared" si="23"/>
        <v>1.0371449198946676</v>
      </c>
      <c r="Q84" s="19">
        <f t="shared" si="24"/>
        <v>3.7144919894667616</v>
      </c>
      <c r="R84" s="9">
        <v>3.65</v>
      </c>
      <c r="S84" s="20">
        <f t="shared" si="25"/>
        <v>1.0128549915448459</v>
      </c>
      <c r="T84" s="20">
        <f t="shared" si="17"/>
        <v>1.4227064686456181E-4</v>
      </c>
      <c r="U84" s="20">
        <f t="shared" si="26"/>
        <v>1.0128549915448459</v>
      </c>
      <c r="V84" s="21">
        <f t="shared" si="27"/>
        <v>1.2854991544845928</v>
      </c>
    </row>
    <row r="85" spans="1:22" x14ac:dyDescent="0.3">
      <c r="A85">
        <f t="shared" si="18"/>
        <v>83</v>
      </c>
      <c r="B85" s="7">
        <v>43955</v>
      </c>
      <c r="C85" s="8">
        <v>3.1069</v>
      </c>
      <c r="D85" s="11">
        <f>TRUNC(1000/((1+C85/100)^(NETWORKDAYS($B85,$C$2-1,Feriados!$A$1:$A$936)/252)),6)</f>
        <v>965.16842699999995</v>
      </c>
      <c r="E85" s="12">
        <f t="shared" si="14"/>
        <v>1.5638265384221306E-4</v>
      </c>
      <c r="F85" s="12">
        <f t="shared" si="19"/>
        <v>1.0361011598705334</v>
      </c>
      <c r="G85" s="13">
        <f t="shared" si="20"/>
        <v>3.6101159870533417</v>
      </c>
      <c r="H85" s="8">
        <v>4.3449999999999998</v>
      </c>
      <c r="I85" s="14">
        <f>TRUNC(1000/((1+H85/100)^(NETWORKDAYS($B85,$H$2-1,Feriados!$A$1:$A$936)/252)),6)</f>
        <v>912.27275799999995</v>
      </c>
      <c r="J85" s="15">
        <f t="shared" si="15"/>
        <v>-1.9030425111564719E-3</v>
      </c>
      <c r="K85" s="15">
        <f t="shared" si="21"/>
        <v>1.0431600085420696</v>
      </c>
      <c r="L85" s="16">
        <f t="shared" si="22"/>
        <v>4.3160008542069583</v>
      </c>
      <c r="M85" s="8">
        <v>5.5549999999999997</v>
      </c>
      <c r="N85" s="17">
        <f>TRUNC(1000/((1+M85/100)^(NETWORKDAYS($B85,$M$2-1,Feriados!$A$1:$A$936)/252)),6)</f>
        <v>843.19873099999995</v>
      </c>
      <c r="O85" s="18">
        <f t="shared" si="16"/>
        <v>-3.6056801925957727E-3</v>
      </c>
      <c r="P85" s="18">
        <f t="shared" si="23"/>
        <v>1.0334053070001521</v>
      </c>
      <c r="Q85" s="19">
        <f t="shared" si="24"/>
        <v>3.3405307000152096</v>
      </c>
      <c r="R85" s="9">
        <v>3.65</v>
      </c>
      <c r="S85" s="20">
        <f t="shared" si="25"/>
        <v>1.0129990910796731</v>
      </c>
      <c r="T85" s="20">
        <f t="shared" si="17"/>
        <v>1.4227064686456181E-4</v>
      </c>
      <c r="U85" s="20">
        <f t="shared" si="26"/>
        <v>1.0129990910796731</v>
      </c>
      <c r="V85" s="21">
        <f t="shared" si="27"/>
        <v>1.299909107967312</v>
      </c>
    </row>
    <row r="86" spans="1:22" x14ac:dyDescent="0.3">
      <c r="A86">
        <f t="shared" si="18"/>
        <v>84</v>
      </c>
      <c r="B86" s="7">
        <v>43956</v>
      </c>
      <c r="C86" s="8">
        <v>3.01</v>
      </c>
      <c r="D86" s="11">
        <f>TRUNC(1000/((1+C86/100)^(NETWORKDAYS($B86,$C$2-1,Feriados!$A$1:$A$936)/252)),6)</f>
        <v>966.33425299999999</v>
      </c>
      <c r="E86" s="12">
        <f t="shared" si="14"/>
        <v>1.2078990229962283E-3</v>
      </c>
      <c r="F86" s="12">
        <f t="shared" si="19"/>
        <v>1.0373526654492662</v>
      </c>
      <c r="G86" s="13">
        <f t="shared" si="20"/>
        <v>3.7352665449266187</v>
      </c>
      <c r="H86" s="8">
        <v>4.1950000000000003</v>
      </c>
      <c r="I86" s="14">
        <f>TRUNC(1000/((1+H86/100)^(NETWORKDAYS($B86,$H$2-1,Feriados!$A$1:$A$936)/252)),6)</f>
        <v>915.259457</v>
      </c>
      <c r="J86" s="15">
        <f t="shared" si="15"/>
        <v>3.2739101039780394E-3</v>
      </c>
      <c r="K86" s="15">
        <f t="shared" si="21"/>
        <v>1.0465752206341012</v>
      </c>
      <c r="L86" s="16">
        <f t="shared" si="22"/>
        <v>4.6575220634101244</v>
      </c>
      <c r="M86" s="8">
        <v>5.3654999999999999</v>
      </c>
      <c r="N86" s="17">
        <f>TRUNC(1000/((1+M86/100)^(NETWORKDAYS($B86,$M$2-1,Feriados!$A$1:$A$936)/252)),6)</f>
        <v>848.16807800000004</v>
      </c>
      <c r="O86" s="18">
        <f t="shared" si="16"/>
        <v>5.8934469625051555E-3</v>
      </c>
      <c r="P86" s="18">
        <f t="shared" si="23"/>
        <v>1.0394956263677289</v>
      </c>
      <c r="Q86" s="19">
        <f t="shared" si="24"/>
        <v>3.9495626367728853</v>
      </c>
      <c r="R86" s="9">
        <v>3.65</v>
      </c>
      <c r="S86" s="20">
        <f t="shared" si="25"/>
        <v>1.0131432111156342</v>
      </c>
      <c r="T86" s="20">
        <f t="shared" si="17"/>
        <v>1.4227064686456181E-4</v>
      </c>
      <c r="U86" s="20">
        <f t="shared" si="26"/>
        <v>1.0131432111156342</v>
      </c>
      <c r="V86" s="21">
        <f t="shared" si="27"/>
        <v>1.3143211115634212</v>
      </c>
    </row>
    <row r="87" spans="1:22" x14ac:dyDescent="0.3">
      <c r="A87">
        <f t="shared" si="18"/>
        <v>85</v>
      </c>
      <c r="B87" s="7">
        <v>43957</v>
      </c>
      <c r="C87" s="8">
        <v>3.0289999999999999</v>
      </c>
      <c r="D87" s="11">
        <f>TRUNC(1000/((1+C87/100)^(NETWORKDAYS($B87,$C$2-1,Feriados!$A$1:$A$936)/252)),6)</f>
        <v>966.24288100000001</v>
      </c>
      <c r="E87" s="12">
        <f t="shared" si="14"/>
        <v>-9.4555273929652905E-5</v>
      </c>
      <c r="F87" s="12">
        <f t="shared" si="19"/>
        <v>1.0372545782838229</v>
      </c>
      <c r="G87" s="13">
        <f t="shared" si="20"/>
        <v>3.7254578283822948</v>
      </c>
      <c r="H87" s="8">
        <v>4.1500000000000004</v>
      </c>
      <c r="I87" s="14">
        <f>TRUNC(1000/((1+H87/100)^(NETWORKDAYS($B87,$H$2-1,Feriados!$A$1:$A$936)/252)),6)</f>
        <v>916.25961400000006</v>
      </c>
      <c r="J87" s="15">
        <f t="shared" si="15"/>
        <v>1.0927578976112073E-3</v>
      </c>
      <c r="K87" s="15">
        <f t="shared" si="21"/>
        <v>1.0477188739718934</v>
      </c>
      <c r="L87" s="16">
        <f t="shared" si="22"/>
        <v>4.771887397189345</v>
      </c>
      <c r="M87" s="8">
        <v>5.2949999999999999</v>
      </c>
      <c r="N87" s="17">
        <f>TRUNC(1000/((1+M87/100)^(NETWORKDAYS($B87,$M$2-1,Feriados!$A$1:$A$936)/252)),6)</f>
        <v>850.13270999999997</v>
      </c>
      <c r="O87" s="18">
        <f t="shared" si="16"/>
        <v>2.316323911449869E-3</v>
      </c>
      <c r="P87" s="18">
        <f t="shared" si="23"/>
        <v>1.0419034349429319</v>
      </c>
      <c r="Q87" s="19">
        <f t="shared" si="24"/>
        <v>4.1903434942931916</v>
      </c>
      <c r="R87" s="9">
        <v>3.65</v>
      </c>
      <c r="S87" s="20">
        <f t="shared" si="25"/>
        <v>1.013287351655646</v>
      </c>
      <c r="T87" s="20">
        <f t="shared" si="17"/>
        <v>1.4227064686456181E-4</v>
      </c>
      <c r="U87" s="20">
        <f t="shared" si="26"/>
        <v>1.013287351655646</v>
      </c>
      <c r="V87" s="21">
        <f t="shared" si="27"/>
        <v>1.3287351655645985</v>
      </c>
    </row>
    <row r="88" spans="1:22" x14ac:dyDescent="0.3">
      <c r="A88">
        <f t="shared" si="18"/>
        <v>86</v>
      </c>
      <c r="B88" s="7">
        <v>43958</v>
      </c>
      <c r="C88" s="8">
        <v>2.839</v>
      </c>
      <c r="D88" s="11">
        <f>TRUNC(1000/((1+C88/100)^(NETWORKDAYS($B88,$C$2-1,Feriados!$A$1:$A$936)/252)),6)</f>
        <v>968.40511400000003</v>
      </c>
      <c r="E88" s="12">
        <f t="shared" si="14"/>
        <v>2.2377737963381605E-3</v>
      </c>
      <c r="F88" s="12">
        <f t="shared" si="19"/>
        <v>1.0395757193992383</v>
      </c>
      <c r="G88" s="13">
        <f t="shared" si="20"/>
        <v>3.9575719399238318</v>
      </c>
      <c r="H88" s="8">
        <v>4.0278999999999998</v>
      </c>
      <c r="I88" s="14">
        <f>TRUNC(1000/((1+H88/100)^(NETWORKDAYS($B88,$H$2-1,Feriados!$A$1:$A$936)/252)),6)</f>
        <v>918.71816999999999</v>
      </c>
      <c r="J88" s="15">
        <f t="shared" si="15"/>
        <v>2.6832526092326336E-3</v>
      </c>
      <c r="K88" s="15">
        <f t="shared" si="21"/>
        <v>1.0505301683742208</v>
      </c>
      <c r="L88" s="16">
        <f t="shared" si="22"/>
        <v>5.0530168374220752</v>
      </c>
      <c r="M88" s="8">
        <v>5.2667000000000002</v>
      </c>
      <c r="N88" s="17">
        <f>TRUNC(1000/((1+M88/100)^(NETWORKDAYS($B88,$M$2-1,Feriados!$A$1:$A$936)/252)),6)</f>
        <v>851.025443</v>
      </c>
      <c r="O88" s="18">
        <f t="shared" si="16"/>
        <v>1.0501101645647992E-3</v>
      </c>
      <c r="P88" s="18">
        <f t="shared" si="23"/>
        <v>1.0429975483304605</v>
      </c>
      <c r="Q88" s="19">
        <f t="shared" si="24"/>
        <v>4.2997548330460544</v>
      </c>
      <c r="R88" s="9">
        <v>2.9</v>
      </c>
      <c r="S88" s="20">
        <f t="shared" si="25"/>
        <v>1.0134315127026257</v>
      </c>
      <c r="T88" s="20">
        <f t="shared" si="17"/>
        <v>1.4227064686456181E-4</v>
      </c>
      <c r="U88" s="20">
        <f t="shared" si="26"/>
        <v>1.0134315127026257</v>
      </c>
      <c r="V88" s="21">
        <f t="shared" si="27"/>
        <v>1.3431512702625659</v>
      </c>
    </row>
    <row r="89" spans="1:22" x14ac:dyDescent="0.3">
      <c r="A89">
        <f t="shared" si="18"/>
        <v>87</v>
      </c>
      <c r="B89" s="7">
        <v>43959</v>
      </c>
      <c r="C89" s="8">
        <v>2.7660999999999998</v>
      </c>
      <c r="D89" s="11">
        <f>TRUNC(1000/((1+C89/100)^(NETWORKDAYS($B89,$C$2-1,Feriados!$A$1:$A$936)/252)),6)</f>
        <v>969.29792999999995</v>
      </c>
      <c r="E89" s="12">
        <f t="shared" si="14"/>
        <v>9.2194473892459605E-4</v>
      </c>
      <c r="F89" s="12">
        <f t="shared" si="19"/>
        <v>1.0405341507644521</v>
      </c>
      <c r="G89" s="13">
        <f t="shared" si="20"/>
        <v>4.0534150764452104</v>
      </c>
      <c r="H89" s="8">
        <v>3.8864000000000001</v>
      </c>
      <c r="I89" s="14">
        <f>TRUNC(1000/((1+H89/100)^(NETWORKDAYS($B89,$H$2-1,Feriados!$A$1:$A$936)/252)),6)</f>
        <v>921.54612599999996</v>
      </c>
      <c r="J89" s="15">
        <f t="shared" si="15"/>
        <v>3.0781539892696941E-3</v>
      </c>
      <c r="K89" s="15">
        <f t="shared" si="21"/>
        <v>1.05376386200285</v>
      </c>
      <c r="L89" s="16">
        <f t="shared" si="22"/>
        <v>5.3763862002849994</v>
      </c>
      <c r="M89" s="8">
        <v>5.1238000000000001</v>
      </c>
      <c r="N89" s="17">
        <f>TRUNC(1000/((1+M89/100)^(NETWORKDAYS($B89,$M$2-1,Feriados!$A$1:$A$936)/252)),6)</f>
        <v>854.83601499999997</v>
      </c>
      <c r="O89" s="18">
        <f t="shared" si="16"/>
        <v>4.4776240608825901E-3</v>
      </c>
      <c r="P89" s="18">
        <f t="shared" si="23"/>
        <v>1.0476676992483065</v>
      </c>
      <c r="Q89" s="19">
        <f t="shared" si="24"/>
        <v>4.7667699248306494</v>
      </c>
      <c r="R89" s="9">
        <v>2.9</v>
      </c>
      <c r="S89" s="20">
        <f t="shared" si="25"/>
        <v>1.0135464852145168</v>
      </c>
      <c r="T89" s="20">
        <f t="shared" si="17"/>
        <v>1.1344872391472194E-4</v>
      </c>
      <c r="U89" s="20">
        <f t="shared" si="26"/>
        <v>1.0135464852145168</v>
      </c>
      <c r="V89" s="21">
        <f t="shared" si="27"/>
        <v>1.3546485214516846</v>
      </c>
    </row>
    <row r="90" spans="1:22" x14ac:dyDescent="0.3">
      <c r="A90">
        <f t="shared" si="18"/>
        <v>88</v>
      </c>
      <c r="B90" s="7">
        <v>43962</v>
      </c>
      <c r="C90" s="8">
        <v>2.7850000000000001</v>
      </c>
      <c r="D90" s="11">
        <f>TRUNC(1000/((1+C90/100)^(NETWORKDAYS($B90,$C$2-1,Feriados!$A$1:$A$936)/252)),6)</f>
        <v>969.19987900000001</v>
      </c>
      <c r="E90" s="12">
        <f t="shared" si="14"/>
        <v>-1.0115672072041892E-4</v>
      </c>
      <c r="F90" s="12">
        <f t="shared" si="19"/>
        <v>1.0404288937419632</v>
      </c>
      <c r="G90" s="13">
        <f t="shared" si="20"/>
        <v>4.0428893741963234</v>
      </c>
      <c r="H90" s="8">
        <v>3.9072</v>
      </c>
      <c r="I90" s="14">
        <f>TRUNC(1000/((1+H90/100)^(NETWORKDAYS($B90,$H$2-1,Feriados!$A$1:$A$936)/252)),6)</f>
        <v>921.29098399999998</v>
      </c>
      <c r="J90" s="15">
        <f t="shared" si="15"/>
        <v>-2.7686297278184391E-4</v>
      </c>
      <c r="K90" s="15">
        <f t="shared" si="21"/>
        <v>1.0534721138074059</v>
      </c>
      <c r="L90" s="16">
        <f t="shared" si="22"/>
        <v>5.3472113807405908</v>
      </c>
      <c r="M90" s="8">
        <v>5.1615000000000002</v>
      </c>
      <c r="N90" s="17">
        <f>TRUNC(1000/((1+M90/100)^(NETWORKDAYS($B90,$M$2-1,Feriados!$A$1:$A$936)/252)),6)</f>
        <v>854.04499899999996</v>
      </c>
      <c r="O90" s="18">
        <f t="shared" si="16"/>
        <v>-9.2534238862174156E-4</v>
      </c>
      <c r="P90" s="18">
        <f t="shared" si="23"/>
        <v>1.0466982479170022</v>
      </c>
      <c r="Q90" s="19">
        <f t="shared" si="24"/>
        <v>4.6698247917002167</v>
      </c>
      <c r="R90" s="9">
        <v>2.9</v>
      </c>
      <c r="S90" s="20">
        <f t="shared" si="25"/>
        <v>1.0136614707698928</v>
      </c>
      <c r="T90" s="20">
        <f t="shared" si="17"/>
        <v>1.1344872391472194E-4</v>
      </c>
      <c r="U90" s="20">
        <f t="shared" si="26"/>
        <v>1.0136614707698928</v>
      </c>
      <c r="V90" s="21">
        <f t="shared" si="27"/>
        <v>1.366147076989277</v>
      </c>
    </row>
    <row r="91" spans="1:22" x14ac:dyDescent="0.3">
      <c r="A91">
        <f t="shared" si="18"/>
        <v>89</v>
      </c>
      <c r="B91" s="7">
        <v>43963</v>
      </c>
      <c r="C91" s="8">
        <v>2.9849999999999999</v>
      </c>
      <c r="D91" s="11">
        <f>TRUNC(1000/((1+C91/100)^(NETWORKDAYS($B91,$C$2-1,Feriados!$A$1:$A$936)/252)),6)</f>
        <v>967.16941399999996</v>
      </c>
      <c r="E91" s="12">
        <f t="shared" si="14"/>
        <v>-2.094990975540556E-3</v>
      </c>
      <c r="F91" s="12">
        <f t="shared" si="19"/>
        <v>1.0382492045988823</v>
      </c>
      <c r="G91" s="13">
        <f t="shared" si="20"/>
        <v>3.8249204598882258</v>
      </c>
      <c r="H91" s="8">
        <v>4.1749999999999998</v>
      </c>
      <c r="I91" s="14">
        <f>TRUNC(1000/((1+H91/100)^(NETWORKDAYS($B91,$H$2-1,Feriados!$A$1:$A$936)/252)),6)</f>
        <v>916.38151000000005</v>
      </c>
      <c r="J91" s="15">
        <f t="shared" si="15"/>
        <v>-5.32890702857447E-3</v>
      </c>
      <c r="K91" s="15">
        <f t="shared" si="21"/>
        <v>1.0478582588557304</v>
      </c>
      <c r="L91" s="16">
        <f t="shared" si="22"/>
        <v>4.7858258855730362</v>
      </c>
      <c r="M91" s="8">
        <v>5.4385000000000003</v>
      </c>
      <c r="N91" s="17">
        <f>TRUNC(1000/((1+M91/100)^(NETWORKDAYS($B91,$M$2-1,Feriados!$A$1:$A$936)/252)),6)</f>
        <v>847.20896100000004</v>
      </c>
      <c r="O91" s="18">
        <f t="shared" si="16"/>
        <v>-8.0043065740145192E-3</v>
      </c>
      <c r="P91" s="18">
        <f t="shared" si="23"/>
        <v>1.0383201542501905</v>
      </c>
      <c r="Q91" s="19">
        <f t="shared" si="24"/>
        <v>3.832015425019053</v>
      </c>
      <c r="R91" s="9">
        <v>2.9</v>
      </c>
      <c r="S91" s="20">
        <f t="shared" si="25"/>
        <v>1.0137764693702331</v>
      </c>
      <c r="T91" s="20">
        <f t="shared" si="17"/>
        <v>1.1344872391472194E-4</v>
      </c>
      <c r="U91" s="20">
        <f t="shared" si="26"/>
        <v>1.0137764693702331</v>
      </c>
      <c r="V91" s="21">
        <f t="shared" si="27"/>
        <v>1.3776469370233135</v>
      </c>
    </row>
    <row r="92" spans="1:22" x14ac:dyDescent="0.3">
      <c r="A92">
        <f t="shared" si="18"/>
        <v>90</v>
      </c>
      <c r="B92" s="7">
        <v>43964</v>
      </c>
      <c r="C92" s="8">
        <v>3.0575000000000001</v>
      </c>
      <c r="D92" s="11">
        <f>TRUNC(1000/((1+C92/100)^(NETWORKDAYS($B92,$C$2-1,Feriados!$A$1:$A$936)/252)),6)</f>
        <v>966.51275899999996</v>
      </c>
      <c r="E92" s="12">
        <f t="shared" si="14"/>
        <v>-6.7894516771804803E-4</v>
      </c>
      <c r="F92" s="12">
        <f t="shared" si="19"/>
        <v>1.0375442903185328</v>
      </c>
      <c r="G92" s="13">
        <f t="shared" si="20"/>
        <v>3.7544290318532791</v>
      </c>
      <c r="H92" s="8">
        <v>4.3235000000000001</v>
      </c>
      <c r="I92" s="14">
        <f>TRUNC(1000/((1+H92/100)^(NETWORKDAYS($B92,$H$2-1,Feriados!$A$1:$A$936)/252)),6)</f>
        <v>913.75236800000005</v>
      </c>
      <c r="J92" s="15">
        <f t="shared" si="15"/>
        <v>-2.8690474123599374E-3</v>
      </c>
      <c r="K92" s="15">
        <f t="shared" si="21"/>
        <v>1.0448519038296404</v>
      </c>
      <c r="L92" s="16">
        <f t="shared" si="22"/>
        <v>4.4851903829640438</v>
      </c>
      <c r="M92" s="8">
        <v>5.6261000000000001</v>
      </c>
      <c r="N92" s="17">
        <f>TRUNC(1000/((1+M92/100)^(NETWORKDAYS($B92,$M$2-1,Feriados!$A$1:$A$936)/252)),6)</f>
        <v>842.68971699999997</v>
      </c>
      <c r="O92" s="18">
        <f t="shared" si="16"/>
        <v>-5.3342731345354943E-3</v>
      </c>
      <c r="P92" s="18">
        <f t="shared" si="23"/>
        <v>1.032781470946327</v>
      </c>
      <c r="Q92" s="19">
        <f t="shared" si="24"/>
        <v>3.2781470946326996</v>
      </c>
      <c r="R92" s="9">
        <v>2.9</v>
      </c>
      <c r="S92" s="20">
        <f t="shared" si="25"/>
        <v>1.0138914810170179</v>
      </c>
      <c r="T92" s="20">
        <f t="shared" si="17"/>
        <v>1.1344872391472194E-4</v>
      </c>
      <c r="U92" s="20">
        <f t="shared" si="26"/>
        <v>1.0138914810170179</v>
      </c>
      <c r="V92" s="21">
        <f t="shared" si="27"/>
        <v>1.389148101701787</v>
      </c>
    </row>
    <row r="93" spans="1:22" x14ac:dyDescent="0.3">
      <c r="A93">
        <f t="shared" si="18"/>
        <v>91</v>
      </c>
      <c r="B93" s="7">
        <v>43965</v>
      </c>
      <c r="C93" s="8">
        <v>3.0661999999999998</v>
      </c>
      <c r="D93" s="11">
        <f>TRUNC(1000/((1+C93/100)^(NETWORKDAYS($B93,$C$2-1,Feriados!$A$1:$A$936)/252)),6)</f>
        <v>966.53632000000005</v>
      </c>
      <c r="E93" s="12">
        <f t="shared" si="14"/>
        <v>2.4377329508329382E-5</v>
      </c>
      <c r="F93" s="12">
        <f t="shared" si="19"/>
        <v>1.0375695828775773</v>
      </c>
      <c r="G93" s="13">
        <f t="shared" si="20"/>
        <v>3.7569582877577279</v>
      </c>
      <c r="H93" s="8">
        <v>4.3308</v>
      </c>
      <c r="I93" s="14">
        <f>TRUNC(1000/((1+H93/100)^(NETWORKDAYS($B93,$H$2-1,Feriados!$A$1:$A$936)/252)),6)</f>
        <v>913.76985100000002</v>
      </c>
      <c r="J93" s="15">
        <f t="shared" si="15"/>
        <v>1.9133192550091493E-5</v>
      </c>
      <c r="K93" s="15">
        <f t="shared" si="21"/>
        <v>1.0448718951823028</v>
      </c>
      <c r="L93" s="16">
        <f t="shared" si="22"/>
        <v>4.4871895182302834</v>
      </c>
      <c r="M93" s="8">
        <v>5.5053000000000001</v>
      </c>
      <c r="N93" s="17">
        <f>TRUNC(1000/((1+M93/100)^(NETWORKDAYS($B93,$M$2-1,Feriados!$A$1:$A$936)/252)),6)</f>
        <v>845.89033800000004</v>
      </c>
      <c r="O93" s="18">
        <f t="shared" si="16"/>
        <v>3.7981014072347996E-3</v>
      </c>
      <c r="P93" s="18">
        <f t="shared" si="23"/>
        <v>1.0367040797044942</v>
      </c>
      <c r="Q93" s="19">
        <f t="shared" si="24"/>
        <v>3.6704079704494186</v>
      </c>
      <c r="R93" s="9">
        <v>2.9</v>
      </c>
      <c r="S93" s="20">
        <f t="shared" si="25"/>
        <v>1.0140065057117273</v>
      </c>
      <c r="T93" s="20">
        <f t="shared" si="17"/>
        <v>1.1344872391472194E-4</v>
      </c>
      <c r="U93" s="20">
        <f t="shared" si="26"/>
        <v>1.0140065057117273</v>
      </c>
      <c r="V93" s="21">
        <f t="shared" si="27"/>
        <v>1.4006505711727346</v>
      </c>
    </row>
    <row r="94" spans="1:22" x14ac:dyDescent="0.3">
      <c r="A94">
        <f t="shared" si="18"/>
        <v>92</v>
      </c>
      <c r="B94" s="7">
        <v>43966</v>
      </c>
      <c r="C94" s="8">
        <v>2.9131999999999998</v>
      </c>
      <c r="D94" s="11">
        <f>TRUNC(1000/((1+C94/100)^(NETWORKDAYS($B94,$C$2-1,Feriados!$A$1:$A$936)/252)),6)</f>
        <v>968.26621</v>
      </c>
      <c r="E94" s="12">
        <f t="shared" si="14"/>
        <v>1.7897827160804347E-3</v>
      </c>
      <c r="F94" s="12">
        <f t="shared" si="19"/>
        <v>1.0394266069837423</v>
      </c>
      <c r="G94" s="13">
        <f t="shared" si="20"/>
        <v>3.9426606983742341</v>
      </c>
      <c r="H94" s="8">
        <v>4.1914999999999996</v>
      </c>
      <c r="I94" s="14">
        <f>TRUNC(1000/((1+H94/100)^(NETWORKDAYS($B94,$H$2-1,Feriados!$A$1:$A$936)/252)),6)</f>
        <v>916.51961500000004</v>
      </c>
      <c r="J94" s="15">
        <f t="shared" si="15"/>
        <v>3.0092522717737324E-3</v>
      </c>
      <c r="K94" s="15">
        <f t="shared" si="21"/>
        <v>1.0480161783065927</v>
      </c>
      <c r="L94" s="16">
        <f t="shared" si="22"/>
        <v>4.8016178306592661</v>
      </c>
      <c r="M94" s="8">
        <v>5.4175000000000004</v>
      </c>
      <c r="N94" s="17">
        <f>TRUNC(1000/((1+M94/100)^(NETWORKDAYS($B94,$M$2-1,Feriados!$A$1:$A$936)/252)),6)</f>
        <v>848.27009799999996</v>
      </c>
      <c r="O94" s="18">
        <f t="shared" si="16"/>
        <v>2.8133197568216417E-3</v>
      </c>
      <c r="P94" s="18">
        <f t="shared" si="23"/>
        <v>1.0396206597739044</v>
      </c>
      <c r="Q94" s="19">
        <f t="shared" si="24"/>
        <v>3.9620659773904388</v>
      </c>
      <c r="R94" s="9">
        <v>2.9</v>
      </c>
      <c r="S94" s="20">
        <f t="shared" si="25"/>
        <v>1.0141215434558415</v>
      </c>
      <c r="T94" s="20">
        <f t="shared" si="17"/>
        <v>1.1344872391472194E-4</v>
      </c>
      <c r="U94" s="20">
        <f t="shared" si="26"/>
        <v>1.0141215434558415</v>
      </c>
      <c r="V94" s="21">
        <f t="shared" si="27"/>
        <v>1.412154345584149</v>
      </c>
    </row>
    <row r="95" spans="1:22" x14ac:dyDescent="0.3">
      <c r="A95">
        <f t="shared" si="18"/>
        <v>93</v>
      </c>
      <c r="B95" s="7">
        <v>43969</v>
      </c>
      <c r="C95" s="8">
        <v>2.8614000000000002</v>
      </c>
      <c r="D95" s="11">
        <f>TRUNC(1000/((1+C95/100)^(NETWORKDAYS($B95,$C$2-1,Feriados!$A$1:$A$936)/252)),6)</f>
        <v>968.92228799999998</v>
      </c>
      <c r="E95" s="12">
        <f t="shared" si="14"/>
        <v>6.7758018737418269E-4</v>
      </c>
      <c r="F95" s="12">
        <f t="shared" si="19"/>
        <v>1.040130901858864</v>
      </c>
      <c r="G95" s="13">
        <f t="shared" si="20"/>
        <v>4.0130901858864032</v>
      </c>
      <c r="H95" s="8">
        <v>4.0712999999999999</v>
      </c>
      <c r="I95" s="14">
        <f>TRUNC(1000/((1+H95/100)^(NETWORKDAYS($B95,$H$2-1,Feriados!$A$1:$A$936)/252)),6)</f>
        <v>918.91391699999997</v>
      </c>
      <c r="J95" s="15">
        <f t="shared" si="15"/>
        <v>2.6123848969668018E-3</v>
      </c>
      <c r="K95" s="15">
        <f t="shared" si="21"/>
        <v>1.0507539999425777</v>
      </c>
      <c r="L95" s="16">
        <f t="shared" si="22"/>
        <v>5.0753999942577677</v>
      </c>
      <c r="M95" s="8">
        <v>5.2690000000000001</v>
      </c>
      <c r="N95" s="17">
        <f>TRUNC(1000/((1+M95/100)^(NETWORKDAYS($B95,$M$2-1,Feriados!$A$1:$A$936)/252)),6)</f>
        <v>852.18165399999998</v>
      </c>
      <c r="O95" s="18">
        <f t="shared" si="16"/>
        <v>4.6112152358339653E-3</v>
      </c>
      <c r="P95" s="18">
        <f t="shared" si="23"/>
        <v>1.0444145743997415</v>
      </c>
      <c r="Q95" s="19">
        <f t="shared" si="24"/>
        <v>4.4414574399741502</v>
      </c>
      <c r="R95" s="9">
        <v>2.9</v>
      </c>
      <c r="S95" s="20">
        <f t="shared" si="25"/>
        <v>1.0142365942508409</v>
      </c>
      <c r="T95" s="20">
        <f t="shared" si="17"/>
        <v>1.1344872391472194E-4</v>
      </c>
      <c r="U95" s="20">
        <f t="shared" si="26"/>
        <v>1.0142365942508409</v>
      </c>
      <c r="V95" s="21">
        <f t="shared" si="27"/>
        <v>1.4236594250840895</v>
      </c>
    </row>
    <row r="96" spans="1:22" x14ac:dyDescent="0.3">
      <c r="A96">
        <f t="shared" si="18"/>
        <v>94</v>
      </c>
      <c r="B96" s="7">
        <v>43970</v>
      </c>
      <c r="C96" s="8">
        <v>2.85</v>
      </c>
      <c r="D96" s="11">
        <f>TRUNC(1000/((1+C96/100)^(NETWORKDAYS($B96,$C$2-1,Feriados!$A$1:$A$936)/252)),6)</f>
        <v>969.15053799999998</v>
      </c>
      <c r="E96" s="12">
        <f t="shared" si="14"/>
        <v>2.3557100794024954E-4</v>
      </c>
      <c r="F96" s="12">
        <f t="shared" si="19"/>
        <v>1.0403759265438046</v>
      </c>
      <c r="G96" s="13">
        <f t="shared" si="20"/>
        <v>4.0375926543804619</v>
      </c>
      <c r="H96" s="8">
        <v>4.0228999999999999</v>
      </c>
      <c r="I96" s="14">
        <f>TRUNC(1000/((1+H96/100)^(NETWORKDAYS($B96,$H$2-1,Feriados!$A$1:$A$936)/252)),6)</f>
        <v>919.96413399999994</v>
      </c>
      <c r="J96" s="15">
        <f t="shared" si="15"/>
        <v>1.1428894269320811E-3</v>
      </c>
      <c r="K96" s="15">
        <f t="shared" si="21"/>
        <v>1.0519548955794187</v>
      </c>
      <c r="L96" s="16">
        <f t="shared" si="22"/>
        <v>5.1954895579418681</v>
      </c>
      <c r="M96" s="8">
        <v>5.23</v>
      </c>
      <c r="N96" s="17">
        <f>TRUNC(1000/((1+M96/100)^(NETWORKDAYS($B96,$M$2-1,Feriados!$A$1:$A$936)/252)),6)</f>
        <v>853.33849199999997</v>
      </c>
      <c r="O96" s="18">
        <f t="shared" si="16"/>
        <v>1.3575016483515778E-3</v>
      </c>
      <c r="P96" s="18">
        <f t="shared" si="23"/>
        <v>1.0458323689060516</v>
      </c>
      <c r="Q96" s="19">
        <f t="shared" si="24"/>
        <v>4.5832368906051579</v>
      </c>
      <c r="R96" s="9">
        <v>2.9</v>
      </c>
      <c r="S96" s="20">
        <f t="shared" si="25"/>
        <v>1.0143516580982064</v>
      </c>
      <c r="T96" s="20">
        <f t="shared" si="17"/>
        <v>1.1344872391472194E-4</v>
      </c>
      <c r="U96" s="20">
        <f t="shared" si="26"/>
        <v>1.0143516580982064</v>
      </c>
      <c r="V96" s="21">
        <f t="shared" si="27"/>
        <v>1.4351658098206377</v>
      </c>
    </row>
    <row r="97" spans="1:22" x14ac:dyDescent="0.3">
      <c r="A97">
        <f t="shared" si="18"/>
        <v>95</v>
      </c>
      <c r="B97" s="7">
        <v>43971</v>
      </c>
      <c r="C97" s="8">
        <v>2.86</v>
      </c>
      <c r="D97" s="11">
        <f>TRUNC(1000/((1+C97/100)^(NETWORKDAYS($B97,$C$2-1,Feriados!$A$1:$A$936)/252)),6)</f>
        <v>969.15391699999998</v>
      </c>
      <c r="E97" s="12">
        <f t="shared" si="14"/>
        <v>3.4865584523924298E-6</v>
      </c>
      <c r="F97" s="12">
        <f t="shared" si="19"/>
        <v>1.0403795538752849</v>
      </c>
      <c r="G97" s="13">
        <f t="shared" si="20"/>
        <v>4.0379553875284913</v>
      </c>
      <c r="H97" s="8">
        <v>4.0739999999999998</v>
      </c>
      <c r="I97" s="14">
        <f>TRUNC(1000/((1+H97/100)^(NETWORKDAYS($B97,$H$2-1,Feriados!$A$1:$A$936)/252)),6)</f>
        <v>919.15465300000005</v>
      </c>
      <c r="J97" s="15">
        <f t="shared" si="15"/>
        <v>-8.7990495507717092E-4</v>
      </c>
      <c r="K97" s="15">
        <f t="shared" si="21"/>
        <v>1.0510292752542807</v>
      </c>
      <c r="L97" s="16">
        <f t="shared" si="22"/>
        <v>5.1029275254280693</v>
      </c>
      <c r="M97" s="8">
        <v>5.2499000000000002</v>
      </c>
      <c r="N97" s="17">
        <f>TRUNC(1000/((1+M97/100)^(NETWORKDAYS($B97,$M$2-1,Feriados!$A$1:$A$936)/252)),6)</f>
        <v>853.009815</v>
      </c>
      <c r="O97" s="18">
        <f t="shared" si="16"/>
        <v>-3.8516603092597634E-4</v>
      </c>
      <c r="P97" s="18">
        <f t="shared" si="23"/>
        <v>1.0454295498035062</v>
      </c>
      <c r="Q97" s="19">
        <f t="shared" si="24"/>
        <v>4.542954980350622</v>
      </c>
      <c r="R97" s="9">
        <v>2.9</v>
      </c>
      <c r="S97" s="20">
        <f t="shared" si="25"/>
        <v>1.0144667349994183</v>
      </c>
      <c r="T97" s="20">
        <f t="shared" si="17"/>
        <v>1.1344872391472194E-4</v>
      </c>
      <c r="U97" s="20">
        <f t="shared" si="26"/>
        <v>1.0144667349994183</v>
      </c>
      <c r="V97" s="21">
        <f t="shared" si="27"/>
        <v>1.4466734999418307</v>
      </c>
    </row>
    <row r="98" spans="1:22" x14ac:dyDescent="0.3">
      <c r="A98">
        <f t="shared" si="18"/>
        <v>96</v>
      </c>
      <c r="B98" s="7">
        <v>43972</v>
      </c>
      <c r="C98" s="8">
        <v>2.8</v>
      </c>
      <c r="D98" s="11">
        <f>TRUNC(1000/((1+C98/100)^(NETWORKDAYS($B98,$C$2-1,Feriados!$A$1:$A$936)/252)),6)</f>
        <v>969.88872000000003</v>
      </c>
      <c r="E98" s="12">
        <f t="shared" si="14"/>
        <v>7.5819019777023655E-4</v>
      </c>
      <c r="F98" s="12">
        <f t="shared" si="19"/>
        <v>1.0411683594549936</v>
      </c>
      <c r="G98" s="13">
        <f t="shared" si="20"/>
        <v>4.1168359454993642</v>
      </c>
      <c r="H98" s="8">
        <v>4.0084</v>
      </c>
      <c r="I98" s="14">
        <f>TRUNC(1000/((1+H98/100)^(NETWORKDAYS($B98,$H$2-1,Feriados!$A$1:$A$936)/252)),6)</f>
        <v>920.52250400000003</v>
      </c>
      <c r="J98" s="15">
        <f t="shared" si="15"/>
        <v>1.4881619709321559E-3</v>
      </c>
      <c r="K98" s="15">
        <f t="shared" si="21"/>
        <v>1.0525933770520506</v>
      </c>
      <c r="L98" s="16">
        <f t="shared" si="22"/>
        <v>5.2593377052050583</v>
      </c>
      <c r="M98" s="8">
        <v>5.1816000000000004</v>
      </c>
      <c r="N98" s="17">
        <f>TRUNC(1000/((1+M98/100)^(NETWORKDAYS($B98,$M$2-1,Feriados!$A$1:$A$936)/252)),6)</f>
        <v>854.90341799999999</v>
      </c>
      <c r="O98" s="18">
        <f t="shared" si="16"/>
        <v>2.219907633770779E-3</v>
      </c>
      <c r="P98" s="18">
        <f t="shared" si="23"/>
        <v>1.0477503068416845</v>
      </c>
      <c r="Q98" s="19">
        <f t="shared" si="24"/>
        <v>4.7750306841684464</v>
      </c>
      <c r="R98" s="9">
        <v>2.9</v>
      </c>
      <c r="S98" s="20">
        <f t="shared" si="25"/>
        <v>1.0145818249559579</v>
      </c>
      <c r="T98" s="20">
        <f t="shared" si="17"/>
        <v>1.1344872391472194E-4</v>
      </c>
      <c r="U98" s="20">
        <f t="shared" si="26"/>
        <v>1.0145818249559579</v>
      </c>
      <c r="V98" s="21">
        <f t="shared" si="27"/>
        <v>1.4581824955957945</v>
      </c>
    </row>
    <row r="99" spans="1:22" x14ac:dyDescent="0.3">
      <c r="A99">
        <f t="shared" si="18"/>
        <v>97</v>
      </c>
      <c r="B99" s="7">
        <v>43973</v>
      </c>
      <c r="C99" s="8">
        <v>2.8622999999999998</v>
      </c>
      <c r="D99" s="11">
        <f>TRUNC(1000/((1+C99/100)^(NETWORKDAYS($B99,$C$2-1,Feriados!$A$1:$A$936)/252)),6)</f>
        <v>969.34692500000006</v>
      </c>
      <c r="E99" s="12">
        <f t="shared" si="14"/>
        <v>-5.5861563169845585E-4</v>
      </c>
      <c r="F99" s="12">
        <f t="shared" si="19"/>
        <v>1.0405867465341723</v>
      </c>
      <c r="G99" s="13">
        <f t="shared" si="20"/>
        <v>4.0586746534172269</v>
      </c>
      <c r="H99" s="8">
        <v>4.0999999999999996</v>
      </c>
      <c r="I99" s="14">
        <f>TRUNC(1000/((1+H99/100)^(NETWORKDAYS($B99,$H$2-1,Feriados!$A$1:$A$936)/252)),6)</f>
        <v>918.96309099999996</v>
      </c>
      <c r="J99" s="15">
        <f t="shared" si="15"/>
        <v>-1.6940520120082292E-3</v>
      </c>
      <c r="K99" s="15">
        <f t="shared" si="21"/>
        <v>1.050810229123829</v>
      </c>
      <c r="L99" s="16">
        <f t="shared" si="22"/>
        <v>5.0810229123829043</v>
      </c>
      <c r="M99" s="8">
        <v>5.2546999999999997</v>
      </c>
      <c r="N99" s="17">
        <f>TRUNC(1000/((1+M99/100)^(NETWORKDAYS($B99,$M$2-1,Feriados!$A$1:$A$936)/252)),6)</f>
        <v>853.235681</v>
      </c>
      <c r="O99" s="18">
        <f t="shared" si="16"/>
        <v>-1.9507899546145069E-3</v>
      </c>
      <c r="P99" s="18">
        <f t="shared" si="23"/>
        <v>1.0457063660681534</v>
      </c>
      <c r="Q99" s="19">
        <f t="shared" si="24"/>
        <v>4.570636606815337</v>
      </c>
      <c r="R99" s="9">
        <v>2.9</v>
      </c>
      <c r="S99" s="20">
        <f t="shared" si="25"/>
        <v>1.0146969279693063</v>
      </c>
      <c r="T99" s="20">
        <f t="shared" si="17"/>
        <v>1.1344872391472194E-4</v>
      </c>
      <c r="U99" s="20">
        <f t="shared" si="26"/>
        <v>1.0146969279693063</v>
      </c>
      <c r="V99" s="21">
        <f t="shared" si="27"/>
        <v>1.4696927969306328</v>
      </c>
    </row>
    <row r="100" spans="1:22" x14ac:dyDescent="0.3">
      <c r="A100">
        <f t="shared" si="18"/>
        <v>98</v>
      </c>
      <c r="B100" s="7">
        <v>43976</v>
      </c>
      <c r="C100" s="8">
        <v>2.6934999999999998</v>
      </c>
      <c r="D100" s="11">
        <f>TRUNC(1000/((1+C100/100)^(NETWORKDAYS($B100,$C$2-1,Feriados!$A$1:$A$936)/252)),6)</f>
        <v>971.20723599999997</v>
      </c>
      <c r="E100" s="12">
        <f t="shared" si="14"/>
        <v>1.9191384962611302E-3</v>
      </c>
      <c r="F100" s="12">
        <f t="shared" si="19"/>
        <v>1.0425837766181452</v>
      </c>
      <c r="G100" s="13">
        <f t="shared" si="20"/>
        <v>4.2583776618145164</v>
      </c>
      <c r="H100" s="8">
        <v>3.8574000000000002</v>
      </c>
      <c r="I100" s="14">
        <f>TRUNC(1000/((1+H100/100)^(NETWORKDAYS($B100,$H$2-1,Feriados!$A$1:$A$936)/252)),6)</f>
        <v>923.622297</v>
      </c>
      <c r="J100" s="15">
        <f t="shared" si="15"/>
        <v>5.0700686955011953E-3</v>
      </c>
      <c r="K100" s="15">
        <f t="shared" si="21"/>
        <v>1.0561379091714223</v>
      </c>
      <c r="L100" s="16">
        <f t="shared" si="22"/>
        <v>5.6137909171422251</v>
      </c>
      <c r="M100" s="8">
        <v>4.9420000000000002</v>
      </c>
      <c r="N100" s="17">
        <f>TRUNC(1000/((1+M100/100)^(NETWORKDAYS($B100,$M$2-1,Feriados!$A$1:$A$936)/252)),6)</f>
        <v>861.30469500000004</v>
      </c>
      <c r="O100" s="18">
        <f t="shared" si="16"/>
        <v>9.4569580007988208E-3</v>
      </c>
      <c r="P100" s="18">
        <f t="shared" si="23"/>
        <v>1.0555955672532278</v>
      </c>
      <c r="Q100" s="19">
        <f t="shared" si="24"/>
        <v>5.5595567253227784</v>
      </c>
      <c r="R100" s="9">
        <v>2.9</v>
      </c>
      <c r="S100" s="20">
        <f t="shared" si="25"/>
        <v>1.0148120440409447</v>
      </c>
      <c r="T100" s="20">
        <f t="shared" si="17"/>
        <v>1.1344872391472194E-4</v>
      </c>
      <c r="U100" s="20">
        <f t="shared" si="26"/>
        <v>1.0148120440409447</v>
      </c>
      <c r="V100" s="21">
        <f t="shared" si="27"/>
        <v>1.4812044040944716</v>
      </c>
    </row>
    <row r="101" spans="1:22" x14ac:dyDescent="0.3">
      <c r="A101">
        <f t="shared" si="18"/>
        <v>99</v>
      </c>
      <c r="B101" s="7">
        <v>43977</v>
      </c>
      <c r="C101" s="8">
        <v>2.7248999999999999</v>
      </c>
      <c r="D101" s="11">
        <f>TRUNC(1000/((1+C101/100)^(NETWORKDAYS($B101,$C$2-1,Feriados!$A$1:$A$936)/252)),6)</f>
        <v>970.98450300000002</v>
      </c>
      <c r="E101" s="12">
        <f t="shared" si="14"/>
        <v>-2.2933622376752894E-4</v>
      </c>
      <c r="F101" s="12">
        <f t="shared" si="19"/>
        <v>1.0423446743918543</v>
      </c>
      <c r="G101" s="13">
        <f t="shared" si="20"/>
        <v>4.2344674391854298</v>
      </c>
      <c r="H101" s="8">
        <v>3.88</v>
      </c>
      <c r="I101" s="14">
        <f>TRUNC(1000/((1+H101/100)^(NETWORKDAYS($B101,$H$2-1,Feriados!$A$1:$A$936)/252)),6)</f>
        <v>923.33999400000005</v>
      </c>
      <c r="J101" s="15">
        <f t="shared" si="15"/>
        <v>-3.0564766671059562E-4</v>
      </c>
      <c r="K101" s="15">
        <f t="shared" si="21"/>
        <v>1.0558151030837595</v>
      </c>
      <c r="L101" s="16">
        <f t="shared" si="22"/>
        <v>5.5815103083759476</v>
      </c>
      <c r="M101" s="8">
        <v>4.9325000000000001</v>
      </c>
      <c r="N101" s="17">
        <f>TRUNC(1000/((1+M101/100)^(NETWORKDAYS($B101,$M$2-1,Feriados!$A$1:$A$936)/252)),6)</f>
        <v>861.71069999999997</v>
      </c>
      <c r="O101" s="18">
        <f t="shared" si="16"/>
        <v>4.7138370701671484E-4</v>
      </c>
      <c r="P101" s="18">
        <f t="shared" si="23"/>
        <v>1.05609315780483</v>
      </c>
      <c r="Q101" s="19">
        <f t="shared" si="24"/>
        <v>5.6093157804830041</v>
      </c>
      <c r="R101" s="9">
        <v>2.9</v>
      </c>
      <c r="S101" s="20">
        <f t="shared" si="25"/>
        <v>1.0149271731723544</v>
      </c>
      <c r="T101" s="20">
        <f t="shared" si="17"/>
        <v>1.1344872391472194E-4</v>
      </c>
      <c r="U101" s="20">
        <f t="shared" si="26"/>
        <v>1.0149271731723544</v>
      </c>
      <c r="V101" s="21">
        <f t="shared" si="27"/>
        <v>1.4927173172354369</v>
      </c>
    </row>
    <row r="102" spans="1:22" x14ac:dyDescent="0.3">
      <c r="A102">
        <f t="shared" si="18"/>
        <v>100</v>
      </c>
      <c r="B102" s="7">
        <v>43978</v>
      </c>
      <c r="C102" s="8">
        <v>2.714</v>
      </c>
      <c r="D102" s="11">
        <f>TRUNC(1000/((1+C102/100)^(NETWORKDAYS($B102,$C$2-1,Feriados!$A$1:$A$936)/252)),6)</f>
        <v>971.20055500000001</v>
      </c>
      <c r="E102" s="12">
        <f t="shared" si="14"/>
        <v>2.2250818559155228E-4</v>
      </c>
      <c r="F102" s="12">
        <f t="shared" si="19"/>
        <v>1.0425766046141143</v>
      </c>
      <c r="G102" s="13">
        <f t="shared" si="20"/>
        <v>4.2576604614114277</v>
      </c>
      <c r="H102" s="8">
        <v>3.8523999999999998</v>
      </c>
      <c r="I102" s="14">
        <f>TRUNC(1000/((1+H102/100)^(NETWORKDAYS($B102,$H$2-1,Feriados!$A$1:$A$936)/252)),6)</f>
        <v>923.99280699999997</v>
      </c>
      <c r="J102" s="15">
        <f t="shared" si="15"/>
        <v>7.0701258934091626E-4</v>
      </c>
      <c r="K102" s="15">
        <f t="shared" si="21"/>
        <v>1.0565615776536559</v>
      </c>
      <c r="L102" s="16">
        <f t="shared" si="22"/>
        <v>5.6561577653655881</v>
      </c>
      <c r="M102" s="8">
        <v>4.9058000000000002</v>
      </c>
      <c r="N102" s="17">
        <f>TRUNC(1000/((1+M102/100)^(NETWORKDAYS($B102,$M$2-1,Feriados!$A$1:$A$936)/252)),6)</f>
        <v>862.55276200000003</v>
      </c>
      <c r="O102" s="18">
        <f t="shared" si="16"/>
        <v>9.7719803177565012E-4</v>
      </c>
      <c r="P102" s="18">
        <f t="shared" si="23"/>
        <v>1.0571251699600086</v>
      </c>
      <c r="Q102" s="19">
        <f t="shared" si="24"/>
        <v>5.7125169960008604</v>
      </c>
      <c r="R102" s="9">
        <v>2.9</v>
      </c>
      <c r="S102" s="20">
        <f t="shared" si="25"/>
        <v>1.0150423153650172</v>
      </c>
      <c r="T102" s="20">
        <f t="shared" si="17"/>
        <v>1.1344872391472194E-4</v>
      </c>
      <c r="U102" s="20">
        <f t="shared" si="26"/>
        <v>1.0150423153650172</v>
      </c>
      <c r="V102" s="21">
        <f t="shared" si="27"/>
        <v>1.5042315365017211</v>
      </c>
    </row>
    <row r="103" spans="1:22" x14ac:dyDescent="0.3">
      <c r="A103">
        <f t="shared" si="18"/>
        <v>101</v>
      </c>
      <c r="B103" s="7">
        <v>43979</v>
      </c>
      <c r="C103" s="8">
        <v>2.6749999999999998</v>
      </c>
      <c r="D103" s="11">
        <f>TRUNC(1000/((1+C103/100)^(NETWORKDAYS($B103,$C$2-1,Feriados!$A$1:$A$936)/252)),6)</f>
        <v>971.70491800000002</v>
      </c>
      <c r="E103" s="12">
        <f t="shared" si="14"/>
        <v>5.1931910191305164E-4</v>
      </c>
      <c r="F103" s="12">
        <f t="shared" si="19"/>
        <v>1.0431180345600981</v>
      </c>
      <c r="G103" s="13">
        <f t="shared" si="20"/>
        <v>4.3118034560098106</v>
      </c>
      <c r="H103" s="8">
        <v>3.8218000000000001</v>
      </c>
      <c r="I103" s="14">
        <f>TRUNC(1000/((1+H103/100)^(NETWORKDAYS($B103,$H$2-1,Feriados!$A$1:$A$936)/252)),6)</f>
        <v>924.70003699999995</v>
      </c>
      <c r="J103" s="15">
        <f t="shared" si="15"/>
        <v>7.6540639130762145E-4</v>
      </c>
      <c r="K103" s="15">
        <f t="shared" si="21"/>
        <v>1.057370276638002</v>
      </c>
      <c r="L103" s="16">
        <f t="shared" si="22"/>
        <v>5.7370276638001982</v>
      </c>
      <c r="M103" s="8">
        <v>4.8925000000000001</v>
      </c>
      <c r="N103" s="17">
        <f>TRUNC(1000/((1+M103/100)^(NETWORKDAYS($B103,$M$2-1,Feriados!$A$1:$A$936)/252)),6)</f>
        <v>863.054035</v>
      </c>
      <c r="O103" s="18">
        <f t="shared" si="16"/>
        <v>5.8115053604113065E-4</v>
      </c>
      <c r="P103" s="18">
        <f t="shared" si="23"/>
        <v>1.0577395188191934</v>
      </c>
      <c r="Q103" s="19">
        <f t="shared" si="24"/>
        <v>5.7739518819193369</v>
      </c>
      <c r="R103" s="9">
        <v>2.9</v>
      </c>
      <c r="S103" s="20">
        <f t="shared" si="25"/>
        <v>1.0151574706204147</v>
      </c>
      <c r="T103" s="20">
        <f t="shared" si="17"/>
        <v>1.1344872391472194E-4</v>
      </c>
      <c r="U103" s="20">
        <f t="shared" si="26"/>
        <v>1.0151574706204147</v>
      </c>
      <c r="V103" s="21">
        <f t="shared" si="27"/>
        <v>1.5157470620414726</v>
      </c>
    </row>
    <row r="104" spans="1:22" x14ac:dyDescent="0.3">
      <c r="A104">
        <f t="shared" si="18"/>
        <v>102</v>
      </c>
      <c r="B104" s="7">
        <v>43980</v>
      </c>
      <c r="C104" s="8">
        <v>2.625</v>
      </c>
      <c r="D104" s="11">
        <f>TRUNC(1000/((1+C104/100)^(NETWORKDAYS($B104,$C$2-1,Feriados!$A$1:$A$936)/252)),6)</f>
        <v>972.31965600000001</v>
      </c>
      <c r="E104" s="12">
        <f t="shared" si="14"/>
        <v>6.3263855992956586E-4</v>
      </c>
      <c r="F104" s="12">
        <f t="shared" si="19"/>
        <v>1.0437779512513188</v>
      </c>
      <c r="G104" s="13">
        <f t="shared" si="20"/>
        <v>4.3777951251318781</v>
      </c>
      <c r="H104" s="8">
        <v>3.78</v>
      </c>
      <c r="I104" s="14">
        <f>TRUNC(1000/((1+H104/100)^(NETWORKDAYS($B104,$H$2-1,Feriados!$A$1:$A$936)/252)),6)</f>
        <v>925.61388699999998</v>
      </c>
      <c r="J104" s="15">
        <f t="shared" si="15"/>
        <v>9.8826642525584596E-4</v>
      </c>
      <c r="K104" s="15">
        <f t="shared" si="21"/>
        <v>1.0584152401814668</v>
      </c>
      <c r="L104" s="16">
        <f t="shared" si="22"/>
        <v>5.8415240181466821</v>
      </c>
      <c r="M104" s="8">
        <v>4.8525</v>
      </c>
      <c r="N104" s="17">
        <f>TRUNC(1000/((1+M104/100)^(NETWORKDAYS($B104,$M$2-1,Feriados!$A$1:$A$936)/252)),6)</f>
        <v>864.23209999999995</v>
      </c>
      <c r="O104" s="18">
        <f t="shared" si="16"/>
        <v>1.3649956459562684E-3</v>
      </c>
      <c r="P104" s="18">
        <f t="shared" si="23"/>
        <v>1.0591833286569374</v>
      </c>
      <c r="Q104" s="19">
        <f t="shared" si="24"/>
        <v>5.9183328656937428</v>
      </c>
      <c r="R104" s="9">
        <v>2.9</v>
      </c>
      <c r="S104" s="20">
        <f t="shared" si="25"/>
        <v>1.0152726389400291</v>
      </c>
      <c r="T104" s="20">
        <f t="shared" si="17"/>
        <v>1.1344872391472194E-4</v>
      </c>
      <c r="U104" s="20">
        <f t="shared" si="26"/>
        <v>1.0152726389400291</v>
      </c>
      <c r="V104" s="21">
        <f t="shared" si="27"/>
        <v>1.527263894002906</v>
      </c>
    </row>
    <row r="105" spans="1:22" x14ac:dyDescent="0.3">
      <c r="A105">
        <f t="shared" si="18"/>
        <v>103</v>
      </c>
      <c r="B105" s="7">
        <v>43983</v>
      </c>
      <c r="C105" s="8">
        <v>2.6217000000000001</v>
      </c>
      <c r="D105" s="11">
        <f>TRUNC(1000/((1+C105/100)^(NETWORKDAYS($B105,$C$2-1,Feriados!$A$1:$A$936)/252)),6)</f>
        <v>972.45339000000001</v>
      </c>
      <c r="E105" s="12">
        <f t="shared" si="14"/>
        <v>1.3754118738096288E-4</v>
      </c>
      <c r="F105" s="12">
        <f t="shared" si="19"/>
        <v>1.0439215137100959</v>
      </c>
      <c r="G105" s="13">
        <f t="shared" si="20"/>
        <v>4.3921513710095894</v>
      </c>
      <c r="H105" s="8">
        <v>3.79</v>
      </c>
      <c r="I105" s="14">
        <f>TRUNC(1000/((1+H105/100)^(NETWORKDAYS($B105,$H$2-1,Feriados!$A$1:$A$936)/252)),6)</f>
        <v>925.56472099999996</v>
      </c>
      <c r="J105" s="15">
        <f t="shared" si="15"/>
        <v>-5.311718059819448E-5</v>
      </c>
      <c r="K105" s="15">
        <f t="shared" si="21"/>
        <v>1.0583590201480062</v>
      </c>
      <c r="L105" s="16">
        <f t="shared" si="22"/>
        <v>5.8359020148006202</v>
      </c>
      <c r="M105" s="8">
        <v>4.8600000000000003</v>
      </c>
      <c r="N105" s="17">
        <f>TRUNC(1000/((1+M105/100)^(NETWORKDAYS($B105,$M$2-1,Feriados!$A$1:$A$936)/252)),6)</f>
        <v>864.20449699999995</v>
      </c>
      <c r="O105" s="18">
        <f t="shared" si="16"/>
        <v>-3.1939336666564344E-5</v>
      </c>
      <c r="P105" s="18">
        <f t="shared" si="23"/>
        <v>1.0591494990440118</v>
      </c>
      <c r="Q105" s="19">
        <f t="shared" si="24"/>
        <v>5.9149499044011788</v>
      </c>
      <c r="R105" s="9">
        <v>2.9</v>
      </c>
      <c r="S105" s="20">
        <f t="shared" si="25"/>
        <v>1.0153878203253424</v>
      </c>
      <c r="T105" s="20">
        <f t="shared" si="17"/>
        <v>1.1344872391472194E-4</v>
      </c>
      <c r="U105" s="20">
        <f t="shared" si="26"/>
        <v>1.0153878203253424</v>
      </c>
      <c r="V105" s="21">
        <f t="shared" si="27"/>
        <v>1.5387820325342361</v>
      </c>
    </row>
    <row r="106" spans="1:22" x14ac:dyDescent="0.3">
      <c r="A106">
        <f t="shared" si="18"/>
        <v>104</v>
      </c>
      <c r="B106" s="7">
        <v>43984</v>
      </c>
      <c r="C106" s="8">
        <v>2.5684999999999998</v>
      </c>
      <c r="D106" s="11">
        <f>TRUNC(1000/((1+C106/100)^(NETWORKDAYS($B106,$C$2-1,Feriados!$A$1:$A$936)/252)),6)</f>
        <v>973.09574699999996</v>
      </c>
      <c r="E106" s="12">
        <f t="shared" si="14"/>
        <v>6.605529957584011E-4</v>
      </c>
      <c r="F106" s="12">
        <f t="shared" si="19"/>
        <v>1.0446110791933136</v>
      </c>
      <c r="G106" s="13">
        <f t="shared" si="20"/>
        <v>4.4611079193313641</v>
      </c>
      <c r="H106" s="8">
        <v>3.69</v>
      </c>
      <c r="I106" s="14">
        <f>TRUNC(1000/((1+H106/100)^(NETWORKDAYS($B106,$H$2-1,Feriados!$A$1:$A$936)/252)),6)</f>
        <v>927.55514900000003</v>
      </c>
      <c r="J106" s="15">
        <f t="shared" si="15"/>
        <v>2.150501153338702E-3</v>
      </c>
      <c r="K106" s="15">
        <f t="shared" si="21"/>
        <v>1.0606350224414809</v>
      </c>
      <c r="L106" s="16">
        <f t="shared" si="22"/>
        <v>6.063502244148089</v>
      </c>
      <c r="M106" s="8">
        <v>4.7</v>
      </c>
      <c r="N106" s="17">
        <f>TRUNC(1000/((1+M106/100)^(NETWORKDAYS($B106,$M$2-1,Feriados!$A$1:$A$936)/252)),6)</f>
        <v>868.43074799999999</v>
      </c>
      <c r="O106" s="18">
        <f t="shared" si="16"/>
        <v>4.8903367370467521E-3</v>
      </c>
      <c r="P106" s="18">
        <f t="shared" si="23"/>
        <v>1.0643290967492114</v>
      </c>
      <c r="Q106" s="19">
        <f t="shared" si="24"/>
        <v>6.432909674921139</v>
      </c>
      <c r="R106" s="9">
        <v>2.9</v>
      </c>
      <c r="S106" s="20">
        <f t="shared" si="25"/>
        <v>1.0155030147778368</v>
      </c>
      <c r="T106" s="20">
        <f t="shared" si="17"/>
        <v>1.1344872391472194E-4</v>
      </c>
      <c r="U106" s="20">
        <f t="shared" si="26"/>
        <v>1.0155030147778368</v>
      </c>
      <c r="V106" s="21">
        <f t="shared" si="27"/>
        <v>1.5503014777836777</v>
      </c>
    </row>
    <row r="107" spans="1:22" x14ac:dyDescent="0.3">
      <c r="A107">
        <f t="shared" si="18"/>
        <v>105</v>
      </c>
      <c r="B107" s="7">
        <v>43985</v>
      </c>
      <c r="C107" s="8">
        <v>2.5</v>
      </c>
      <c r="D107" s="11">
        <f>TRUNC(1000/((1+C107/100)^(NETWORKDAYS($B107,$C$2-1,Feriados!$A$1:$A$936)/252)),6)</f>
        <v>973.890533</v>
      </c>
      <c r="E107" s="12">
        <f t="shared" si="14"/>
        <v>8.1676032646349483E-4</v>
      </c>
      <c r="F107" s="12">
        <f t="shared" si="19"/>
        <v>1.0454642760793829</v>
      </c>
      <c r="G107" s="13">
        <f t="shared" si="20"/>
        <v>4.5464276079382859</v>
      </c>
      <c r="H107" s="8">
        <v>3.6213000000000002</v>
      </c>
      <c r="I107" s="14">
        <f>TRUNC(1000/((1+H107/100)^(NETWORKDAYS($B107,$H$2-1,Feriados!$A$1:$A$936)/252)),6)</f>
        <v>928.96301600000004</v>
      </c>
      <c r="J107" s="15">
        <f t="shared" si="15"/>
        <v>1.5178256532970558E-3</v>
      </c>
      <c r="K107" s="15">
        <f t="shared" si="21"/>
        <v>1.0622448814873278</v>
      </c>
      <c r="L107" s="16">
        <f t="shared" si="22"/>
        <v>6.2244881487327763</v>
      </c>
      <c r="M107" s="8">
        <v>4.6413000000000002</v>
      </c>
      <c r="N107" s="17">
        <f>TRUNC(1000/((1+M107/100)^(NETWORKDAYS($B107,$M$2-1,Feriados!$A$1:$A$936)/252)),6)</f>
        <v>870.084519</v>
      </c>
      <c r="O107" s="18">
        <f t="shared" si="16"/>
        <v>1.9043211031031237E-3</v>
      </c>
      <c r="P107" s="18">
        <f t="shared" si="23"/>
        <v>1.0663559211087976</v>
      </c>
      <c r="Q107" s="19">
        <f t="shared" si="24"/>
        <v>6.6355921108797622</v>
      </c>
      <c r="R107" s="9">
        <v>2.9</v>
      </c>
      <c r="S107" s="20">
        <f t="shared" si="25"/>
        <v>1.0156182222989949</v>
      </c>
      <c r="T107" s="20">
        <f t="shared" si="17"/>
        <v>1.1344872391472194E-4</v>
      </c>
      <c r="U107" s="20">
        <f t="shared" si="26"/>
        <v>1.0156182222989949</v>
      </c>
      <c r="V107" s="21">
        <f t="shared" si="27"/>
        <v>1.5618222298994899</v>
      </c>
    </row>
    <row r="108" spans="1:22" x14ac:dyDescent="0.3">
      <c r="A108">
        <f t="shared" si="18"/>
        <v>106</v>
      </c>
      <c r="B108" s="7">
        <v>43986</v>
      </c>
      <c r="C108" s="8">
        <v>2.5110999999999999</v>
      </c>
      <c r="D108" s="11">
        <f>TRUNC(1000/((1+C108/100)^(NETWORKDAYS($B108,$C$2-1,Feriados!$A$1:$A$936)/252)),6)</f>
        <v>973.87338699999998</v>
      </c>
      <c r="E108" s="12">
        <f t="shared" si="14"/>
        <v>-1.7605674784815228E-5</v>
      </c>
      <c r="F108" s="12">
        <f t="shared" si="19"/>
        <v>1.0454458699753391</v>
      </c>
      <c r="G108" s="13">
        <f t="shared" si="20"/>
        <v>4.5445869975339059</v>
      </c>
      <c r="H108" s="8">
        <v>3.6549999999999998</v>
      </c>
      <c r="I108" s="14">
        <f>TRUNC(1000/((1+H108/100)^(NETWORKDAYS($B108,$H$2-1,Feriados!$A$1:$A$936)/252)),6)</f>
        <v>928.46976199999995</v>
      </c>
      <c r="J108" s="15">
        <f t="shared" si="15"/>
        <v>-5.3097269913282563E-4</v>
      </c>
      <c r="K108" s="15">
        <f t="shared" si="21"/>
        <v>1.0616808584554644</v>
      </c>
      <c r="L108" s="16">
        <f t="shared" si="22"/>
        <v>6.1680858455464449</v>
      </c>
      <c r="M108" s="8">
        <v>4.6749999999999998</v>
      </c>
      <c r="N108" s="17">
        <f>TRUNC(1000/((1+M108/100)^(NETWORKDAYS($B108,$M$2-1,Feriados!$A$1:$A$936)/252)),6)</f>
        <v>869.38315299999999</v>
      </c>
      <c r="O108" s="18">
        <f t="shared" si="16"/>
        <v>-8.0608950588623163E-4</v>
      </c>
      <c r="P108" s="18">
        <f t="shared" si="23"/>
        <v>1.0654963427912523</v>
      </c>
      <c r="Q108" s="19">
        <f t="shared" si="24"/>
        <v>6.5496342791252271</v>
      </c>
      <c r="R108" s="9">
        <v>2.9</v>
      </c>
      <c r="S108" s="20">
        <f t="shared" si="25"/>
        <v>1.0157334428902993</v>
      </c>
      <c r="T108" s="20">
        <f t="shared" si="17"/>
        <v>1.1344872391472194E-4</v>
      </c>
      <c r="U108" s="20">
        <f t="shared" si="26"/>
        <v>1.0157334428902993</v>
      </c>
      <c r="V108" s="21">
        <f t="shared" si="27"/>
        <v>1.5733442890299321</v>
      </c>
    </row>
    <row r="109" spans="1:22" x14ac:dyDescent="0.3">
      <c r="A109">
        <f t="shared" si="18"/>
        <v>107</v>
      </c>
      <c r="B109" s="7">
        <v>43987</v>
      </c>
      <c r="C109" s="8">
        <v>2.5409000000000002</v>
      </c>
      <c r="D109" s="11">
        <f>TRUNC(1000/((1+C109/100)^(NETWORKDAYS($B109,$C$2-1,Feriados!$A$1:$A$936)/252)),6)</f>
        <v>973.66821700000003</v>
      </c>
      <c r="E109" s="12">
        <f t="shared" si="14"/>
        <v>-2.1067420338072296E-4</v>
      </c>
      <c r="F109" s="12">
        <f t="shared" si="19"/>
        <v>1.0452256214995044</v>
      </c>
      <c r="G109" s="13">
        <f t="shared" si="20"/>
        <v>4.5225621499504376</v>
      </c>
      <c r="H109" s="8">
        <v>3.7469999999999999</v>
      </c>
      <c r="I109" s="14">
        <f>TRUNC(1000/((1+H109/100)^(NETWORKDAYS($B109,$H$2-1,Feriados!$A$1:$A$936)/252)),6)</f>
        <v>926.90363400000001</v>
      </c>
      <c r="J109" s="15">
        <f t="shared" si="15"/>
        <v>-1.6867840656720201E-3</v>
      </c>
      <c r="K109" s="15">
        <f t="shared" si="21"/>
        <v>1.0598900321005928</v>
      </c>
      <c r="L109" s="16">
        <f t="shared" si="22"/>
        <v>5.9890032100592849</v>
      </c>
      <c r="M109" s="8">
        <v>4.79</v>
      </c>
      <c r="N109" s="17">
        <f>TRUNC(1000/((1+M109/100)^(NETWORKDAYS($B109,$M$2-1,Feriados!$A$1:$A$936)/252)),6)</f>
        <v>866.624503</v>
      </c>
      <c r="O109" s="18">
        <f t="shared" si="16"/>
        <v>-3.1731118672827519E-3</v>
      </c>
      <c r="P109" s="18">
        <f t="shared" si="23"/>
        <v>1.0621154037013949</v>
      </c>
      <c r="Q109" s="19">
        <f t="shared" si="24"/>
        <v>6.21154037013949</v>
      </c>
      <c r="R109" s="9">
        <v>2.9</v>
      </c>
      <c r="S109" s="20">
        <f t="shared" si="25"/>
        <v>1.0158486765532326</v>
      </c>
      <c r="T109" s="20">
        <f t="shared" si="17"/>
        <v>1.1344872391472194E-4</v>
      </c>
      <c r="U109" s="20">
        <f t="shared" si="26"/>
        <v>1.0158486765532326</v>
      </c>
      <c r="V109" s="21">
        <f t="shared" si="27"/>
        <v>1.5848676553232632</v>
      </c>
    </row>
    <row r="110" spans="1:22" x14ac:dyDescent="0.3">
      <c r="A110">
        <f t="shared" si="18"/>
        <v>108</v>
      </c>
      <c r="B110" s="7">
        <v>43990</v>
      </c>
      <c r="C110" s="8">
        <v>2.5604</v>
      </c>
      <c r="D110" s="11">
        <f>TRUNC(1000/((1+C110/100)^(NETWORKDAYS($B110,$C$2-1,Feriados!$A$1:$A$936)/252)),6)</f>
        <v>973.56900700000006</v>
      </c>
      <c r="E110" s="12">
        <f t="shared" si="14"/>
        <v>-1.0189302502416897E-4</v>
      </c>
      <c r="F110" s="12">
        <f t="shared" si="19"/>
        <v>1.045119120299097</v>
      </c>
      <c r="G110" s="13">
        <f t="shared" si="20"/>
        <v>4.5119120299097037</v>
      </c>
      <c r="H110" s="8">
        <v>3.7974000000000001</v>
      </c>
      <c r="I110" s="14">
        <f>TRUNC(1000/((1+H110/100)^(NETWORKDAYS($B110,$H$2-1,Feriados!$A$1:$A$936)/252)),6)</f>
        <v>926.112122</v>
      </c>
      <c r="J110" s="15">
        <f t="shared" si="15"/>
        <v>-8.5393127285982029E-4</v>
      </c>
      <c r="K110" s="15">
        <f t="shared" si="21"/>
        <v>1.0589849588563898</v>
      </c>
      <c r="L110" s="16">
        <f t="shared" si="22"/>
        <v>5.8984958856389769</v>
      </c>
      <c r="M110" s="8">
        <v>4.8099999999999996</v>
      </c>
      <c r="N110" s="17">
        <f>TRUNC(1000/((1+M110/100)^(NETWORKDAYS($B110,$M$2-1,Feriados!$A$1:$A$936)/252)),6)</f>
        <v>866.28012899999999</v>
      </c>
      <c r="O110" s="18">
        <f t="shared" si="16"/>
        <v>-3.973739477800553E-4</v>
      </c>
      <c r="P110" s="18">
        <f t="shared" si="23"/>
        <v>1.0616933467104281</v>
      </c>
      <c r="Q110" s="19">
        <f t="shared" si="24"/>
        <v>6.1693346710428143</v>
      </c>
      <c r="R110" s="9">
        <v>2.9</v>
      </c>
      <c r="S110" s="20">
        <f t="shared" si="25"/>
        <v>1.0159639232892781</v>
      </c>
      <c r="T110" s="20">
        <f t="shared" si="17"/>
        <v>1.1344872391472194E-4</v>
      </c>
      <c r="U110" s="20">
        <f t="shared" si="26"/>
        <v>1.0159639232892781</v>
      </c>
      <c r="V110" s="21">
        <f t="shared" si="27"/>
        <v>1.5963923289278092</v>
      </c>
    </row>
    <row r="111" spans="1:22" x14ac:dyDescent="0.3">
      <c r="A111">
        <f t="shared" si="18"/>
        <v>109</v>
      </c>
      <c r="B111" s="7">
        <v>43991</v>
      </c>
      <c r="C111" s="8">
        <v>2.5609999999999999</v>
      </c>
      <c r="D111" s="11">
        <f>TRUNC(1000/((1+C111/100)^(NETWORKDAYS($B111,$C$2-1,Feriados!$A$1:$A$936)/252)),6)</f>
        <v>973.66067199999998</v>
      </c>
      <c r="E111" s="12">
        <f t="shared" si="14"/>
        <v>9.415357241326916E-5</v>
      </c>
      <c r="F111" s="12">
        <f t="shared" si="19"/>
        <v>1.0452175219978705</v>
      </c>
      <c r="G111" s="13">
        <f t="shared" si="20"/>
        <v>4.5217521997870547</v>
      </c>
      <c r="H111" s="8">
        <v>3.81</v>
      </c>
      <c r="I111" s="14">
        <f>TRUNC(1000/((1+H111/100)^(NETWORKDAYS($B111,$H$2-1,Feriados!$A$1:$A$936)/252)),6)</f>
        <v>926.01802499999997</v>
      </c>
      <c r="J111" s="15">
        <f t="shared" si="15"/>
        <v>-1.0160432820682797E-4</v>
      </c>
      <c r="K111" s="15">
        <f t="shared" si="21"/>
        <v>1.058877361401064</v>
      </c>
      <c r="L111" s="16">
        <f t="shared" si="22"/>
        <v>5.8877361401064032</v>
      </c>
      <c r="M111" s="8">
        <v>4.8099999999999996</v>
      </c>
      <c r="N111" s="17">
        <f>TRUNC(1000/((1+M111/100)^(NETWORKDAYS($B111,$M$2-1,Feriados!$A$1:$A$936)/252)),6)</f>
        <v>866.44164000000001</v>
      </c>
      <c r="O111" s="18">
        <f t="shared" si="16"/>
        <v>1.8644200021822321E-4</v>
      </c>
      <c r="P111" s="18">
        <f t="shared" si="23"/>
        <v>1.0618912909416072</v>
      </c>
      <c r="Q111" s="19">
        <f t="shared" si="24"/>
        <v>6.1891290941607169</v>
      </c>
      <c r="R111" s="9">
        <v>2.9</v>
      </c>
      <c r="S111" s="20">
        <f t="shared" si="25"/>
        <v>1.0160791830999187</v>
      </c>
      <c r="T111" s="20">
        <f t="shared" si="17"/>
        <v>1.1344872391472194E-4</v>
      </c>
      <c r="U111" s="20">
        <f t="shared" si="26"/>
        <v>1.0160791830999187</v>
      </c>
      <c r="V111" s="21">
        <f t="shared" si="27"/>
        <v>1.6079183099918737</v>
      </c>
    </row>
    <row r="112" spans="1:22" x14ac:dyDescent="0.3">
      <c r="A112">
        <f t="shared" si="18"/>
        <v>110</v>
      </c>
      <c r="B112" s="7">
        <v>43992</v>
      </c>
      <c r="C112" s="8">
        <v>2.5550000000000002</v>
      </c>
      <c r="D112" s="11">
        <f>TRUNC(1000/((1+C112/100)^(NETWORKDAYS($B112,$C$2-1,Feriados!$A$1:$A$936)/252)),6)</f>
        <v>973.81829000000005</v>
      </c>
      <c r="E112" s="12">
        <f t="shared" si="14"/>
        <v>1.6188185939181032E-4</v>
      </c>
      <c r="F112" s="12">
        <f t="shared" si="19"/>
        <v>1.0453867237538004</v>
      </c>
      <c r="G112" s="13">
        <f t="shared" si="20"/>
        <v>4.5386723753800373</v>
      </c>
      <c r="H112" s="8">
        <v>3.7330999999999999</v>
      </c>
      <c r="I112" s="14">
        <f>TRUNC(1000/((1+H112/100)^(NETWORKDAYS($B112,$H$2-1,Feriados!$A$1:$A$936)/252)),6)</f>
        <v>927.564573</v>
      </c>
      <c r="J112" s="15">
        <f t="shared" si="15"/>
        <v>1.6701057195944724E-3</v>
      </c>
      <c r="K112" s="15">
        <f t="shared" si="21"/>
        <v>1.060645798538689</v>
      </c>
      <c r="L112" s="16">
        <f t="shared" si="22"/>
        <v>6.0645798538689011</v>
      </c>
      <c r="M112" s="8">
        <v>4.7133000000000003</v>
      </c>
      <c r="N112" s="17">
        <f>TRUNC(1000/((1+M112/100)^(NETWORKDAYS($B112,$M$2-1,Feriados!$A$1:$A$936)/252)),6)</f>
        <v>869.04445199999998</v>
      </c>
      <c r="O112" s="18">
        <f t="shared" si="16"/>
        <v>3.0040245988176562E-3</v>
      </c>
      <c r="P112" s="18">
        <f t="shared" si="23"/>
        <v>1.0650812385008659</v>
      </c>
      <c r="Q112" s="19">
        <f t="shared" si="24"/>
        <v>6.508123850086589</v>
      </c>
      <c r="R112" s="9">
        <v>2.9</v>
      </c>
      <c r="S112" s="20">
        <f t="shared" si="25"/>
        <v>1.0161944559866378</v>
      </c>
      <c r="T112" s="20">
        <f t="shared" si="17"/>
        <v>1.1344872391472194E-4</v>
      </c>
      <c r="U112" s="20">
        <f t="shared" si="26"/>
        <v>1.0161944559866378</v>
      </c>
      <c r="V112" s="21">
        <f t="shared" si="27"/>
        <v>1.6194455986637823</v>
      </c>
    </row>
    <row r="113" spans="1:22" x14ac:dyDescent="0.3">
      <c r="A113">
        <f t="shared" si="18"/>
        <v>111</v>
      </c>
      <c r="B113" s="7">
        <v>43994</v>
      </c>
      <c r="C113" s="8">
        <v>2.5678999999999998</v>
      </c>
      <c r="D113" s="11">
        <f>TRUNC(1000/((1+C113/100)^(NETWORKDAYS($B113,$C$2-1,Feriados!$A$1:$A$936)/252)),6)</f>
        <v>973.78746699999999</v>
      </c>
      <c r="E113" s="12">
        <f t="shared" si="14"/>
        <v>-3.1651695513001954E-5</v>
      </c>
      <c r="F113" s="12">
        <f t="shared" si="19"/>
        <v>1.0453536354915267</v>
      </c>
      <c r="G113" s="13">
        <f t="shared" si="20"/>
        <v>4.5353635491526711</v>
      </c>
      <c r="H113" s="8">
        <v>3.7111999999999998</v>
      </c>
      <c r="I113" s="14">
        <f>TRUNC(1000/((1+H113/100)^(NETWORKDAYS($B113,$H$2-1,Feriados!$A$1:$A$936)/252)),6)</f>
        <v>928.10065299999997</v>
      </c>
      <c r="J113" s="15">
        <f t="shared" si="15"/>
        <v>5.7794359078000568E-4</v>
      </c>
      <c r="K113" s="15">
        <f t="shared" si="21"/>
        <v>1.0612587919800422</v>
      </c>
      <c r="L113" s="16">
        <f t="shared" si="22"/>
        <v>6.1258791980042249</v>
      </c>
      <c r="M113" s="8">
        <v>4.7346000000000004</v>
      </c>
      <c r="N113" s="17">
        <f>TRUNC(1000/((1+M113/100)^(NETWORKDAYS($B113,$M$2-1,Feriados!$A$1:$A$936)/252)),6)</f>
        <v>868.66537800000003</v>
      </c>
      <c r="O113" s="18">
        <f t="shared" si="16"/>
        <v>-4.361963293448845E-4</v>
      </c>
      <c r="P113" s="18">
        <f t="shared" si="23"/>
        <v>1.0646166539741777</v>
      </c>
      <c r="Q113" s="19">
        <f t="shared" si="24"/>
        <v>6.4616653974177707</v>
      </c>
      <c r="R113" s="9">
        <v>2.9</v>
      </c>
      <c r="S113" s="20">
        <f t="shared" si="25"/>
        <v>1.0163097419509188</v>
      </c>
      <c r="T113" s="20">
        <f t="shared" si="17"/>
        <v>1.1344872391472194E-4</v>
      </c>
      <c r="U113" s="20">
        <f t="shared" si="26"/>
        <v>1.0163097419509188</v>
      </c>
      <c r="V113" s="21">
        <f t="shared" si="27"/>
        <v>1.6309741950918832</v>
      </c>
    </row>
    <row r="114" spans="1:22" x14ac:dyDescent="0.3">
      <c r="A114">
        <f t="shared" si="18"/>
        <v>112</v>
      </c>
      <c r="B114" s="7">
        <v>43997</v>
      </c>
      <c r="C114" s="8">
        <v>2.5249999999999999</v>
      </c>
      <c r="D114" s="11">
        <f>TRUNC(1000/((1+C114/100)^(NETWORKDAYS($B114,$C$2-1,Feriados!$A$1:$A$936)/252)),6)</f>
        <v>974.31074799999999</v>
      </c>
      <c r="E114" s="12">
        <f t="shared" si="14"/>
        <v>5.3736674349691427E-4</v>
      </c>
      <c r="F114" s="12">
        <f t="shared" si="19"/>
        <v>1.0459153737704334</v>
      </c>
      <c r="G114" s="13">
        <f t="shared" si="20"/>
        <v>4.5915373770433421</v>
      </c>
      <c r="H114" s="8">
        <v>3.7</v>
      </c>
      <c r="I114" s="14">
        <f>TRUNC(1000/((1+H114/100)^(NETWORKDAYS($B114,$H$2-1,Feriados!$A$1:$A$936)/252)),6)</f>
        <v>928.43976199999997</v>
      </c>
      <c r="J114" s="15">
        <f t="shared" si="15"/>
        <v>3.6537955113358223E-4</v>
      </c>
      <c r="K114" s="15">
        <f t="shared" si="21"/>
        <v>1.0616465542410924</v>
      </c>
      <c r="L114" s="16">
        <f t="shared" si="22"/>
        <v>6.1646554241092444</v>
      </c>
      <c r="M114" s="8">
        <v>4.7533000000000003</v>
      </c>
      <c r="N114" s="17">
        <f>TRUNC(1000/((1+M114/100)^(NETWORKDAYS($B114,$M$2-1,Feriados!$A$1:$A$936)/252)),6)</f>
        <v>868.35348999999997</v>
      </c>
      <c r="O114" s="18">
        <f t="shared" si="16"/>
        <v>-3.5904274292375415E-4</v>
      </c>
      <c r="P114" s="18">
        <f t="shared" si="23"/>
        <v>1.0642344110905726</v>
      </c>
      <c r="Q114" s="19">
        <f t="shared" si="24"/>
        <v>6.4234411090572596</v>
      </c>
      <c r="R114" s="9">
        <v>2.9</v>
      </c>
      <c r="S114" s="20">
        <f t="shared" si="25"/>
        <v>1.0164250409942452</v>
      </c>
      <c r="T114" s="20">
        <f t="shared" si="17"/>
        <v>1.1344872391472194E-4</v>
      </c>
      <c r="U114" s="20">
        <f t="shared" si="26"/>
        <v>1.0164250409942452</v>
      </c>
      <c r="V114" s="21">
        <f t="shared" si="27"/>
        <v>1.6425040994245244</v>
      </c>
    </row>
    <row r="115" spans="1:22" x14ac:dyDescent="0.3">
      <c r="A115">
        <f t="shared" si="18"/>
        <v>113</v>
      </c>
      <c r="B115" s="7">
        <v>43998</v>
      </c>
      <c r="C115" s="8">
        <v>2.5211999999999999</v>
      </c>
      <c r="D115" s="11">
        <f>TRUNC(1000/((1+C115/100)^(NETWORKDAYS($B115,$C$2-1,Feriados!$A$1:$A$936)/252)),6)</f>
        <v>974.44471499999997</v>
      </c>
      <c r="E115" s="12">
        <f t="shared" si="14"/>
        <v>1.3749925295902798E-4</v>
      </c>
      <c r="F115" s="12">
        <f t="shared" si="19"/>
        <v>1.0460591863529851</v>
      </c>
      <c r="G115" s="13">
        <f t="shared" si="20"/>
        <v>4.6059186352985115</v>
      </c>
      <c r="H115" s="8">
        <v>3.75</v>
      </c>
      <c r="I115" s="14">
        <f>TRUNC(1000/((1+H115/100)^(NETWORKDAYS($B115,$H$2-1,Feriados!$A$1:$A$936)/252)),6)</f>
        <v>927.66108899999995</v>
      </c>
      <c r="J115" s="15">
        <f t="shared" si="15"/>
        <v>-8.3868984490997889E-4</v>
      </c>
      <c r="K115" s="15">
        <f t="shared" si="21"/>
        <v>1.0607561620571668</v>
      </c>
      <c r="L115" s="16">
        <f t="shared" si="22"/>
        <v>6.0756162057166829</v>
      </c>
      <c r="M115" s="8">
        <v>4.78</v>
      </c>
      <c r="N115" s="17">
        <f>TRUNC(1000/((1+M115/100)^(NETWORKDAYS($B115,$M$2-1,Feriados!$A$1:$A$936)/252)),6)</f>
        <v>867.84184900000002</v>
      </c>
      <c r="O115" s="18">
        <f t="shared" si="16"/>
        <v>-5.8920820367747151E-4</v>
      </c>
      <c r="P115" s="18">
        <f t="shared" si="23"/>
        <v>1.0636073554449221</v>
      </c>
      <c r="Q115" s="19">
        <f t="shared" si="24"/>
        <v>6.3607355444922131</v>
      </c>
      <c r="R115" s="9">
        <v>2.9</v>
      </c>
      <c r="S115" s="20">
        <f t="shared" si="25"/>
        <v>1.016540353118101</v>
      </c>
      <c r="T115" s="20">
        <f t="shared" si="17"/>
        <v>1.1344872391472194E-4</v>
      </c>
      <c r="U115" s="20">
        <f t="shared" si="26"/>
        <v>1.016540353118101</v>
      </c>
      <c r="V115" s="21">
        <f t="shared" si="27"/>
        <v>1.6540353118100981</v>
      </c>
    </row>
    <row r="116" spans="1:22" x14ac:dyDescent="0.3">
      <c r="A116">
        <f t="shared" si="18"/>
        <v>114</v>
      </c>
      <c r="B116" s="7">
        <v>43999</v>
      </c>
      <c r="C116" s="8">
        <v>2.4900000000000002</v>
      </c>
      <c r="D116" s="11">
        <f>TRUNC(1000/((1+C116/100)^(NETWORKDAYS($B116,$C$2-1,Feriados!$A$1:$A$936)/252)),6)</f>
        <v>974.84826899999996</v>
      </c>
      <c r="E116" s="12">
        <f t="shared" si="14"/>
        <v>4.1413739926743354E-4</v>
      </c>
      <c r="F116" s="12">
        <f t="shared" si="19"/>
        <v>1.0464923985839012</v>
      </c>
      <c r="G116" s="13">
        <f t="shared" si="20"/>
        <v>4.6492398583901196</v>
      </c>
      <c r="H116" s="8">
        <v>3.7</v>
      </c>
      <c r="I116" s="14">
        <f>TRUNC(1000/((1+H116/100)^(NETWORKDAYS($B116,$H$2-1,Feriados!$A$1:$A$936)/252)),6)</f>
        <v>928.70751499999994</v>
      </c>
      <c r="J116" s="15">
        <f t="shared" si="15"/>
        <v>1.1280261858650498E-3</v>
      </c>
      <c r="K116" s="15">
        <f t="shared" si="21"/>
        <v>1.0619527227847849</v>
      </c>
      <c r="L116" s="16">
        <f t="shared" si="22"/>
        <v>6.1952722784784919</v>
      </c>
      <c r="M116" s="8">
        <v>4.72</v>
      </c>
      <c r="N116" s="17">
        <f>TRUNC(1000/((1+M116/100)^(NETWORKDAYS($B116,$M$2-1,Feriados!$A$1:$A$936)/252)),6)</f>
        <v>869.51131499999997</v>
      </c>
      <c r="O116" s="18">
        <f t="shared" si="16"/>
        <v>1.923698427223286E-3</v>
      </c>
      <c r="P116" s="18">
        <f t="shared" si="23"/>
        <v>1.0656534152417747</v>
      </c>
      <c r="Q116" s="19">
        <f t="shared" si="24"/>
        <v>6.5653415241774704</v>
      </c>
      <c r="R116" s="9">
        <v>2.9</v>
      </c>
      <c r="S116" s="20">
        <f t="shared" si="25"/>
        <v>1.01665567832397</v>
      </c>
      <c r="T116" s="20">
        <f t="shared" si="17"/>
        <v>1.1344872391472194E-4</v>
      </c>
      <c r="U116" s="20">
        <f t="shared" si="26"/>
        <v>1.01665567832397</v>
      </c>
      <c r="V116" s="21">
        <f t="shared" si="27"/>
        <v>1.6655678323969969</v>
      </c>
    </row>
    <row r="117" spans="1:22" x14ac:dyDescent="0.3">
      <c r="A117">
        <f t="shared" si="18"/>
        <v>115</v>
      </c>
      <c r="B117" s="7">
        <v>44000</v>
      </c>
      <c r="C117" s="8">
        <v>2.4786000000000001</v>
      </c>
      <c r="D117" s="11">
        <f>TRUNC(1000/((1+C117/100)^(NETWORKDAYS($B117,$C$2-1,Feriados!$A$1:$A$936)/252)),6)</f>
        <v>975.05531699999995</v>
      </c>
      <c r="E117" s="12">
        <f t="shared" si="14"/>
        <v>2.1238997553174599E-4</v>
      </c>
      <c r="F117" s="12">
        <f t="shared" si="19"/>
        <v>1.0467146630788307</v>
      </c>
      <c r="G117" s="13">
        <f t="shared" si="20"/>
        <v>4.6714663078830654</v>
      </c>
      <c r="H117" s="8">
        <v>3.7860999999999998</v>
      </c>
      <c r="I117" s="14">
        <f>TRUNC(1000/((1+H117/100)^(NETWORKDAYS($B117,$H$2-1,Feriados!$A$1:$A$936)/252)),6)</f>
        <v>927.27651200000003</v>
      </c>
      <c r="J117" s="15">
        <f t="shared" si="15"/>
        <v>-1.5408543345316605E-3</v>
      </c>
      <c r="K117" s="15">
        <f t="shared" si="21"/>
        <v>1.0603164083288144</v>
      </c>
      <c r="L117" s="16">
        <f t="shared" si="22"/>
        <v>6.0316408328814353</v>
      </c>
      <c r="M117" s="8">
        <v>4.8459000000000003</v>
      </c>
      <c r="N117" s="17">
        <f>TRUNC(1000/((1+M117/100)^(NETWORKDAYS($B117,$M$2-1,Feriados!$A$1:$A$936)/252)),6)</f>
        <v>866.51237600000002</v>
      </c>
      <c r="O117" s="18">
        <f t="shared" si="16"/>
        <v>-3.4489936453557801E-3</v>
      </c>
      <c r="P117" s="18">
        <f t="shared" si="23"/>
        <v>1.061977983384454</v>
      </c>
      <c r="Q117" s="19">
        <f t="shared" si="24"/>
        <v>6.1977983384454038</v>
      </c>
      <c r="R117" s="9">
        <v>2.15</v>
      </c>
      <c r="S117" s="20">
        <f t="shared" si="25"/>
        <v>1.0167710166133366</v>
      </c>
      <c r="T117" s="20">
        <f t="shared" si="17"/>
        <v>1.1344872391472194E-4</v>
      </c>
      <c r="U117" s="20">
        <f t="shared" si="26"/>
        <v>1.0167710166133366</v>
      </c>
      <c r="V117" s="21">
        <f t="shared" si="27"/>
        <v>1.6771016613336576</v>
      </c>
    </row>
    <row r="118" spans="1:22" x14ac:dyDescent="0.3">
      <c r="A118">
        <f t="shared" si="18"/>
        <v>116</v>
      </c>
      <c r="B118" s="7">
        <v>44001</v>
      </c>
      <c r="C118" s="8">
        <v>2.3965000000000001</v>
      </c>
      <c r="D118" s="11">
        <f>TRUNC(1000/((1+C118/100)^(NETWORKDAYS($B118,$C$2-1,Feriados!$A$1:$A$936)/252)),6)</f>
        <v>975.95364400000005</v>
      </c>
      <c r="E118" s="12">
        <f t="shared" si="14"/>
        <v>9.2130875483453778E-4</v>
      </c>
      <c r="F118" s="12">
        <f t="shared" si="19"/>
        <v>1.0476790104617388</v>
      </c>
      <c r="G118" s="13">
        <f t="shared" si="20"/>
        <v>4.7679010461738836</v>
      </c>
      <c r="H118" s="8">
        <v>3.6880000000000002</v>
      </c>
      <c r="I118" s="14">
        <f>TRUNC(1000/((1+H118/100)^(NETWORKDAYS($B118,$H$2-1,Feriados!$A$1:$A$936)/252)),6)</f>
        <v>929.19336899999996</v>
      </c>
      <c r="J118" s="15">
        <f t="shared" si="15"/>
        <v>2.0671902881110871E-3</v>
      </c>
      <c r="K118" s="15">
        <f t="shared" si="21"/>
        <v>1.0625082841104365</v>
      </c>
      <c r="L118" s="16">
        <f t="shared" si="22"/>
        <v>6.2508284110436518</v>
      </c>
      <c r="M118" s="8">
        <v>4.7403000000000004</v>
      </c>
      <c r="N118" s="17">
        <f>TRUNC(1000/((1+M118/100)^(NETWORKDAYS($B118,$M$2-1,Feriados!$A$1:$A$936)/252)),6)</f>
        <v>869.319975</v>
      </c>
      <c r="O118" s="18">
        <f t="shared" si="16"/>
        <v>3.2401141377349507E-3</v>
      </c>
      <c r="P118" s="18">
        <f t="shared" si="23"/>
        <v>1.0654189132623813</v>
      </c>
      <c r="Q118" s="19">
        <f t="shared" si="24"/>
        <v>6.5418913262381251</v>
      </c>
      <c r="R118" s="9">
        <v>2.15</v>
      </c>
      <c r="S118" s="20">
        <f t="shared" si="25"/>
        <v>1.016856849166978</v>
      </c>
      <c r="T118" s="20">
        <f t="shared" si="17"/>
        <v>8.4416798117770142E-5</v>
      </c>
      <c r="U118" s="20">
        <f t="shared" si="26"/>
        <v>1.016856849166978</v>
      </c>
      <c r="V118" s="21">
        <f t="shared" si="27"/>
        <v>1.685684916697805</v>
      </c>
    </row>
    <row r="119" spans="1:22" x14ac:dyDescent="0.3">
      <c r="A119">
        <f t="shared" si="18"/>
        <v>117</v>
      </c>
      <c r="B119" s="7">
        <v>44004</v>
      </c>
      <c r="C119" s="8">
        <v>2.4249999999999998</v>
      </c>
      <c r="D119" s="11">
        <f>TRUNC(1000/((1+C119/100)^(NETWORKDAYS($B119,$C$2-1,Feriados!$A$1:$A$936)/252)),6)</f>
        <v>975.76731299999994</v>
      </c>
      <c r="E119" s="12">
        <f t="shared" si="14"/>
        <v>-1.9092197784764675E-4</v>
      </c>
      <c r="F119" s="12">
        <f t="shared" si="19"/>
        <v>1.0474789855129121</v>
      </c>
      <c r="G119" s="13">
        <f t="shared" si="20"/>
        <v>4.7478985512912075</v>
      </c>
      <c r="H119" s="8">
        <v>3.7134999999999998</v>
      </c>
      <c r="I119" s="14">
        <f>TRUNC(1000/((1+H119/100)^(NETWORKDAYS($B119,$H$2-1,Feriados!$A$1:$A$936)/252)),6)</f>
        <v>928.86454900000001</v>
      </c>
      <c r="J119" s="15">
        <f t="shared" si="15"/>
        <v>-3.5387682582566082E-4</v>
      </c>
      <c r="K119" s="15">
        <f t="shared" si="21"/>
        <v>1.062132287051442</v>
      </c>
      <c r="L119" s="16">
        <f t="shared" si="22"/>
        <v>6.2132287051442026</v>
      </c>
      <c r="M119" s="8">
        <v>4.7946</v>
      </c>
      <c r="N119" s="17">
        <f>TRUNC(1000/((1+M119/100)^(NETWORKDAYS($B119,$M$2-1,Feriados!$A$1:$A$936)/252)),6)</f>
        <v>868.11995100000001</v>
      </c>
      <c r="O119" s="18">
        <f t="shared" si="16"/>
        <v>-1.3804169172576541E-3</v>
      </c>
      <c r="P119" s="18">
        <f t="shared" si="23"/>
        <v>1.0639481909705475</v>
      </c>
      <c r="Q119" s="19">
        <f t="shared" si="24"/>
        <v>6.3948190970547492</v>
      </c>
      <c r="R119" s="9">
        <v>2.15</v>
      </c>
      <c r="S119" s="20">
        <f t="shared" si="25"/>
        <v>1.0169426889663289</v>
      </c>
      <c r="T119" s="20">
        <f t="shared" si="17"/>
        <v>8.4416798117770142E-5</v>
      </c>
      <c r="U119" s="20">
        <f t="shared" si="26"/>
        <v>1.0169426889663289</v>
      </c>
      <c r="V119" s="21">
        <f t="shared" si="27"/>
        <v>1.6942688966328889</v>
      </c>
    </row>
    <row r="120" spans="1:22" x14ac:dyDescent="0.3">
      <c r="A120">
        <f t="shared" si="18"/>
        <v>118</v>
      </c>
      <c r="B120" s="7">
        <v>44005</v>
      </c>
      <c r="C120" s="8">
        <v>2.4249999999999998</v>
      </c>
      <c r="D120" s="11">
        <f>TRUNC(1000/((1+C120/100)^(NETWORKDAYS($B120,$C$2-1,Feriados!$A$1:$A$936)/252)),6)</f>
        <v>975.860096</v>
      </c>
      <c r="E120" s="12">
        <f t="shared" si="14"/>
        <v>9.5087218811240604E-5</v>
      </c>
      <c r="F120" s="12">
        <f t="shared" si="19"/>
        <v>1.0475785873764076</v>
      </c>
      <c r="G120" s="13">
        <f t="shared" si="20"/>
        <v>4.7578587376407633</v>
      </c>
      <c r="H120" s="8">
        <v>3.6735000000000002</v>
      </c>
      <c r="I120" s="14">
        <f>TRUNC(1000/((1+H120/100)^(NETWORKDAYS($B120,$H$2-1,Feriados!$A$1:$A$936)/252)),6)</f>
        <v>929.72307599999999</v>
      </c>
      <c r="J120" s="15">
        <f t="shared" si="15"/>
        <v>9.2427577403420003E-4</v>
      </c>
      <c r="K120" s="15">
        <f t="shared" si="21"/>
        <v>1.0631139901931832</v>
      </c>
      <c r="L120" s="16">
        <f t="shared" si="22"/>
        <v>6.31139901931832</v>
      </c>
      <c r="M120" s="8">
        <v>4.7350000000000003</v>
      </c>
      <c r="N120" s="17">
        <f>TRUNC(1000/((1+M120/100)^(NETWORKDAYS($B120,$M$2-1,Feriados!$A$1:$A$936)/252)),6)</f>
        <v>869.77229599999998</v>
      </c>
      <c r="O120" s="18">
        <f t="shared" si="16"/>
        <v>1.9033602419764595E-3</v>
      </c>
      <c r="P120" s="18">
        <f t="shared" si="23"/>
        <v>1.0659732676567637</v>
      </c>
      <c r="Q120" s="19">
        <f t="shared" si="24"/>
        <v>6.5973267656763701</v>
      </c>
      <c r="R120" s="9">
        <v>2.15</v>
      </c>
      <c r="S120" s="20">
        <f t="shared" si="25"/>
        <v>1.0170285360120006</v>
      </c>
      <c r="T120" s="20">
        <f t="shared" si="17"/>
        <v>8.4416798117770142E-5</v>
      </c>
      <c r="U120" s="20">
        <f t="shared" si="26"/>
        <v>1.0170285360120006</v>
      </c>
      <c r="V120" s="21">
        <f t="shared" si="27"/>
        <v>1.7028536012000606</v>
      </c>
    </row>
    <row r="121" spans="1:22" x14ac:dyDescent="0.3">
      <c r="A121">
        <f t="shared" si="18"/>
        <v>119</v>
      </c>
      <c r="B121" s="7">
        <v>44006</v>
      </c>
      <c r="C121" s="8">
        <v>2.4550000000000001</v>
      </c>
      <c r="D121" s="11">
        <f>TRUNC(1000/((1+C121/100)^(NETWORKDAYS($B121,$C$2-1,Feriados!$A$1:$A$936)/252)),6)</f>
        <v>975.66258100000005</v>
      </c>
      <c r="E121" s="12">
        <f t="shared" si="14"/>
        <v>-2.0240093924273062E-4</v>
      </c>
      <c r="F121" s="12">
        <f t="shared" si="19"/>
        <v>1.0473665564863921</v>
      </c>
      <c r="G121" s="13">
        <f t="shared" si="20"/>
        <v>4.7366556486392097</v>
      </c>
      <c r="H121" s="8">
        <v>3.7563</v>
      </c>
      <c r="I121" s="14">
        <f>TRUNC(1000/((1+H121/100)^(NETWORKDAYS($B121,$H$2-1,Feriados!$A$1:$A$936)/252)),6)</f>
        <v>928.36091799999997</v>
      </c>
      <c r="J121" s="15">
        <f t="shared" si="15"/>
        <v>-1.4651222876606029E-3</v>
      </c>
      <c r="K121" s="15">
        <f t="shared" si="21"/>
        <v>1.0615563981918275</v>
      </c>
      <c r="L121" s="16">
        <f t="shared" si="22"/>
        <v>6.1556398191827455</v>
      </c>
      <c r="M121" s="8">
        <v>4.8600000000000003</v>
      </c>
      <c r="N121" s="17">
        <f>TRUNC(1000/((1+M121/100)^(NETWORKDAYS($B121,$M$2-1,Feriados!$A$1:$A$936)/252)),6)</f>
        <v>866.81233799999995</v>
      </c>
      <c r="O121" s="18">
        <f t="shared" si="16"/>
        <v>-3.4031412745756384E-3</v>
      </c>
      <c r="P121" s="18">
        <f t="shared" si="23"/>
        <v>1.0623456100320068</v>
      </c>
      <c r="Q121" s="19">
        <f t="shared" si="24"/>
        <v>6.2345610032006782</v>
      </c>
      <c r="R121" s="9">
        <v>2.15</v>
      </c>
      <c r="S121" s="20">
        <f t="shared" si="25"/>
        <v>1.0171143903046052</v>
      </c>
      <c r="T121" s="20">
        <f t="shared" si="17"/>
        <v>8.4416798117770142E-5</v>
      </c>
      <c r="U121" s="20">
        <f t="shared" si="26"/>
        <v>1.0171143903046052</v>
      </c>
      <c r="V121" s="21">
        <f t="shared" si="27"/>
        <v>1.7114390304605154</v>
      </c>
    </row>
    <row r="122" spans="1:22" x14ac:dyDescent="0.3">
      <c r="A122">
        <f t="shared" si="18"/>
        <v>120</v>
      </c>
      <c r="B122" s="7">
        <v>44007</v>
      </c>
      <c r="C122" s="8">
        <v>2.415</v>
      </c>
      <c r="D122" s="11">
        <f>TRUNC(1000/((1+C122/100)^(NETWORKDAYS($B122,$C$2-1,Feriados!$A$1:$A$936)/252)),6)</f>
        <v>976.14212399999997</v>
      </c>
      <c r="E122" s="12">
        <f t="shared" si="14"/>
        <v>4.9150496220562445E-4</v>
      </c>
      <c r="F122" s="12">
        <f t="shared" si="19"/>
        <v>1.0478813423461533</v>
      </c>
      <c r="G122" s="13">
        <f t="shared" si="20"/>
        <v>4.7881342346153266</v>
      </c>
      <c r="H122" s="8">
        <v>3.6349999999999998</v>
      </c>
      <c r="I122" s="14">
        <f>TRUNC(1000/((1+H122/100)^(NETWORKDAYS($B122,$H$2-1,Feriados!$A$1:$A$936)/252)),6)</f>
        <v>930.68453099999999</v>
      </c>
      <c r="J122" s="15">
        <f t="shared" si="15"/>
        <v>2.5029198827175581E-3</v>
      </c>
      <c r="K122" s="15">
        <f t="shared" si="21"/>
        <v>1.0642133888074878</v>
      </c>
      <c r="L122" s="16">
        <f t="shared" si="22"/>
        <v>6.4213388807487837</v>
      </c>
      <c r="M122" s="8">
        <v>4.7050000000000001</v>
      </c>
      <c r="N122" s="17">
        <f>TRUNC(1000/((1+M122/100)^(NETWORKDAYS($B122,$M$2-1,Feriados!$A$1:$A$936)/252)),6)</f>
        <v>870.84179600000004</v>
      </c>
      <c r="O122" s="18">
        <f t="shared" si="16"/>
        <v>4.6485932691004983E-3</v>
      </c>
      <c r="P122" s="18">
        <f t="shared" si="23"/>
        <v>1.0672840226842599</v>
      </c>
      <c r="Q122" s="19">
        <f t="shared" si="24"/>
        <v>6.7284022684259925</v>
      </c>
      <c r="R122" s="9">
        <v>2.15</v>
      </c>
      <c r="S122" s="20">
        <f t="shared" si="25"/>
        <v>1.0172002518447543</v>
      </c>
      <c r="T122" s="20">
        <f t="shared" si="17"/>
        <v>8.4416798117770142E-5</v>
      </c>
      <c r="U122" s="20">
        <f t="shared" si="26"/>
        <v>1.0172002518447543</v>
      </c>
      <c r="V122" s="21">
        <f t="shared" si="27"/>
        <v>1.7200251844754266</v>
      </c>
    </row>
    <row r="123" spans="1:22" x14ac:dyDescent="0.3">
      <c r="A123">
        <f t="shared" si="18"/>
        <v>121</v>
      </c>
      <c r="B123" s="7">
        <v>44008</v>
      </c>
      <c r="C123" s="8">
        <v>2.4136000000000002</v>
      </c>
      <c r="D123" s="11">
        <f>TRUNC(1000/((1+C123/100)^(NETWORKDAYS($B123,$C$2-1,Feriados!$A$1:$A$936)/252)),6)</f>
        <v>976.24801500000001</v>
      </c>
      <c r="E123" s="12">
        <f t="shared" si="14"/>
        <v>1.0847908044997467E-4</v>
      </c>
      <c r="F123" s="12">
        <f t="shared" si="19"/>
        <v>1.0479950155505917</v>
      </c>
      <c r="G123" s="13">
        <f t="shared" si="20"/>
        <v>4.7995015550591713</v>
      </c>
      <c r="H123" s="8">
        <v>3.645</v>
      </c>
      <c r="I123" s="14">
        <f>TRUNC(1000/((1+H123/100)^(NETWORKDAYS($B123,$H$2-1,Feriados!$A$1:$A$936)/252)),6)</f>
        <v>930.63608599999998</v>
      </c>
      <c r="J123" s="15">
        <f t="shared" si="15"/>
        <v>-5.2053083925196475E-5</v>
      </c>
      <c r="K123" s="15">
        <f t="shared" si="21"/>
        <v>1.064157993218646</v>
      </c>
      <c r="L123" s="16">
        <f t="shared" si="22"/>
        <v>6.4157993218646014</v>
      </c>
      <c r="M123" s="8">
        <v>4.7649999999999997</v>
      </c>
      <c r="N123" s="17">
        <f>TRUNC(1000/((1+M123/100)^(NETWORKDAYS($B123,$M$2-1,Feriados!$A$1:$A$936)/252)),6)</f>
        <v>869.50307999999995</v>
      </c>
      <c r="O123" s="18">
        <f t="shared" si="16"/>
        <v>-1.5372665921056239E-3</v>
      </c>
      <c r="P123" s="18">
        <f t="shared" si="23"/>
        <v>1.0656433226118993</v>
      </c>
      <c r="Q123" s="19">
        <f t="shared" si="24"/>
        <v>6.5643322611899313</v>
      </c>
      <c r="R123" s="9">
        <v>2.15</v>
      </c>
      <c r="S123" s="20">
        <f t="shared" si="25"/>
        <v>1.0172861206330597</v>
      </c>
      <c r="T123" s="20">
        <f t="shared" si="17"/>
        <v>8.4416798117770142E-5</v>
      </c>
      <c r="U123" s="20">
        <f t="shared" si="26"/>
        <v>1.0172861206330597</v>
      </c>
      <c r="V123" s="21">
        <f t="shared" si="27"/>
        <v>1.7286120633059676</v>
      </c>
    </row>
    <row r="124" spans="1:22" x14ac:dyDescent="0.3">
      <c r="A124">
        <f t="shared" si="18"/>
        <v>122</v>
      </c>
      <c r="B124" s="7">
        <v>44011</v>
      </c>
      <c r="C124" s="8">
        <v>2.3879000000000001</v>
      </c>
      <c r="D124" s="11">
        <f>TRUNC(1000/((1+C124/100)^(NETWORKDAYS($B124,$C$2-1,Feriados!$A$1:$A$936)/252)),6)</f>
        <v>976.58645200000001</v>
      </c>
      <c r="E124" s="12">
        <f t="shared" si="14"/>
        <v>3.4667112741826323E-4</v>
      </c>
      <c r="F124" s="12">
        <f t="shared" si="19"/>
        <v>1.0483583251641613</v>
      </c>
      <c r="G124" s="13">
        <f t="shared" si="20"/>
        <v>4.8358325164161275</v>
      </c>
      <c r="H124" s="8">
        <v>3.6150000000000002</v>
      </c>
      <c r="I124" s="14">
        <f>TRUNC(1000/((1+H124/100)^(NETWORKDAYS($B124,$H$2-1,Feriados!$A$1:$A$936)/252)),6)</f>
        <v>931.30843400000003</v>
      </c>
      <c r="J124" s="15">
        <f t="shared" si="15"/>
        <v>7.2246070200221446E-4</v>
      </c>
      <c r="K124" s="15">
        <f t="shared" si="21"/>
        <v>1.0649268055494681</v>
      </c>
      <c r="L124" s="16">
        <f t="shared" si="22"/>
        <v>6.4926805549468058</v>
      </c>
      <c r="M124" s="8">
        <v>4.6950000000000003</v>
      </c>
      <c r="N124" s="17">
        <f>TRUNC(1000/((1+M124/100)^(NETWORKDAYS($B124,$M$2-1,Feriados!$A$1:$A$936)/252)),6)</f>
        <v>871.40927099999999</v>
      </c>
      <c r="O124" s="18">
        <f t="shared" si="16"/>
        <v>2.1922763056803074E-3</v>
      </c>
      <c r="P124" s="18">
        <f t="shared" si="23"/>
        <v>1.0679795072183678</v>
      </c>
      <c r="Q124" s="19">
        <f t="shared" si="24"/>
        <v>6.7979507218367763</v>
      </c>
      <c r="R124" s="9">
        <v>2.15</v>
      </c>
      <c r="S124" s="20">
        <f t="shared" si="25"/>
        <v>1.0173719966701331</v>
      </c>
      <c r="T124" s="20">
        <f t="shared" si="17"/>
        <v>8.4416798117770142E-5</v>
      </c>
      <c r="U124" s="20">
        <f t="shared" si="26"/>
        <v>1.0173719966701331</v>
      </c>
      <c r="V124" s="21">
        <f t="shared" si="27"/>
        <v>1.7371996670133116</v>
      </c>
    </row>
    <row r="125" spans="1:22" x14ac:dyDescent="0.3">
      <c r="A125">
        <f t="shared" si="18"/>
        <v>123</v>
      </c>
      <c r="B125" s="7">
        <v>44012</v>
      </c>
      <c r="C125" s="8">
        <v>2.3498000000000001</v>
      </c>
      <c r="D125" s="11">
        <f>TRUNC(1000/((1+C125/100)^(NETWORKDAYS($B125,$C$2-1,Feriados!$A$1:$A$936)/252)),6)</f>
        <v>977.04147899999998</v>
      </c>
      <c r="E125" s="12">
        <f t="shared" si="14"/>
        <v>4.6593622005319801E-4</v>
      </c>
      <c r="F125" s="12">
        <f t="shared" si="19"/>
        <v>1.0488467932794496</v>
      </c>
      <c r="G125" s="13">
        <f t="shared" si="20"/>
        <v>4.884679327944963</v>
      </c>
      <c r="H125" s="8">
        <v>3.5583</v>
      </c>
      <c r="I125" s="14">
        <f>TRUNC(1000/((1+H125/100)^(NETWORKDAYS($B125,$H$2-1,Feriados!$A$1:$A$936)/252)),6)</f>
        <v>932.459923</v>
      </c>
      <c r="J125" s="15">
        <f t="shared" si="15"/>
        <v>1.23642067220886E-3</v>
      </c>
      <c r="K125" s="15">
        <f t="shared" si="21"/>
        <v>1.0662435030662387</v>
      </c>
      <c r="L125" s="16">
        <f t="shared" si="22"/>
        <v>6.6243503066238718</v>
      </c>
      <c r="M125" s="8">
        <v>4.6414</v>
      </c>
      <c r="N125" s="17">
        <f>TRUNC(1000/((1+M125/100)^(NETWORKDAYS($B125,$M$2-1,Feriados!$A$1:$A$936)/252)),6)</f>
        <v>872.90617199999997</v>
      </c>
      <c r="O125" s="18">
        <f t="shared" si="16"/>
        <v>1.7177932916436767E-3</v>
      </c>
      <c r="P125" s="18">
        <f t="shared" si="23"/>
        <v>1.0698140752514804</v>
      </c>
      <c r="Q125" s="19">
        <f t="shared" si="24"/>
        <v>6.9814075251480423</v>
      </c>
      <c r="R125" s="9">
        <v>2.15</v>
      </c>
      <c r="S125" s="20">
        <f t="shared" si="25"/>
        <v>1.0174578799565868</v>
      </c>
      <c r="T125" s="20">
        <f t="shared" si="17"/>
        <v>8.4416798117770142E-5</v>
      </c>
      <c r="U125" s="20">
        <f t="shared" si="26"/>
        <v>1.0174578799565868</v>
      </c>
      <c r="V125" s="21">
        <f t="shared" si="27"/>
        <v>1.7457879956586764</v>
      </c>
    </row>
    <row r="126" spans="1:22" x14ac:dyDescent="0.3">
      <c r="A126">
        <f t="shared" si="18"/>
        <v>124</v>
      </c>
      <c r="B126" s="7">
        <v>44013</v>
      </c>
      <c r="C126" s="8">
        <v>2.3329</v>
      </c>
      <c r="D126" s="11">
        <f>TRUNC(1000/((1+C126/100)^(NETWORKDAYS($B126,$C$2-1,Feriados!$A$1:$A$936)/252)),6)</f>
        <v>977.29226400000005</v>
      </c>
      <c r="E126" s="12">
        <f t="shared" si="14"/>
        <v>2.5667794601380578E-4</v>
      </c>
      <c r="F126" s="12">
        <f t="shared" si="19"/>
        <v>1.0491160091200318</v>
      </c>
      <c r="G126" s="13">
        <f t="shared" si="20"/>
        <v>4.9116009120031778</v>
      </c>
      <c r="H126" s="8">
        <v>3.5335999999999999</v>
      </c>
      <c r="I126" s="14">
        <f>TRUNC(1000/((1+H126/100)^(NETWORKDAYS($B126,$H$2-1,Feriados!$A$1:$A$936)/252)),6)</f>
        <v>933.03345400000001</v>
      </c>
      <c r="J126" s="15">
        <f t="shared" si="15"/>
        <v>6.1507308341446354E-4</v>
      </c>
      <c r="K126" s="15">
        <f t="shared" si="21"/>
        <v>1.0668993207453403</v>
      </c>
      <c r="L126" s="16">
        <f t="shared" si="22"/>
        <v>6.6899320745340329</v>
      </c>
      <c r="M126" s="8">
        <v>4.5580999999999996</v>
      </c>
      <c r="N126" s="17">
        <f>TRUNC(1000/((1+M126/100)^(NETWORKDAYS($B126,$M$2-1,Feriados!$A$1:$A$936)/252)),6)</f>
        <v>875.14614500000005</v>
      </c>
      <c r="O126" s="18">
        <f t="shared" si="16"/>
        <v>2.5661097055458271E-3</v>
      </c>
      <c r="P126" s="18">
        <f t="shared" si="23"/>
        <v>1.0725593355331129</v>
      </c>
      <c r="Q126" s="19">
        <f t="shared" si="24"/>
        <v>7.255933553311289</v>
      </c>
      <c r="R126" s="9">
        <v>2.15</v>
      </c>
      <c r="S126" s="20">
        <f t="shared" si="25"/>
        <v>1.0175437704930324</v>
      </c>
      <c r="T126" s="20">
        <f t="shared" si="17"/>
        <v>8.4416798117770142E-5</v>
      </c>
      <c r="U126" s="20">
        <f t="shared" si="26"/>
        <v>1.0175437704930324</v>
      </c>
      <c r="V126" s="21">
        <f t="shared" si="27"/>
        <v>1.7543770493032351</v>
      </c>
    </row>
    <row r="127" spans="1:22" x14ac:dyDescent="0.3">
      <c r="A127">
        <f t="shared" si="18"/>
        <v>125</v>
      </c>
      <c r="B127" s="7">
        <v>44014</v>
      </c>
      <c r="C127" s="8">
        <v>2.3761000000000001</v>
      </c>
      <c r="D127" s="11">
        <f>TRUNC(1000/((1+C127/100)^(NETWORKDAYS($B127,$C$2-1,Feriados!$A$1:$A$936)/252)),6)</f>
        <v>976.97254599999997</v>
      </c>
      <c r="E127" s="12">
        <f t="shared" si="14"/>
        <v>-3.2714676231193618E-4</v>
      </c>
      <c r="F127" s="12">
        <f t="shared" si="19"/>
        <v>1.0487727942143585</v>
      </c>
      <c r="G127" s="13">
        <f t="shared" si="20"/>
        <v>4.8772794214358539</v>
      </c>
      <c r="H127" s="8">
        <v>3.5550000000000002</v>
      </c>
      <c r="I127" s="14">
        <f>TRUNC(1000/((1+H127/100)^(NETWORKDAYS($B127,$H$2-1,Feriados!$A$1:$A$936)/252)),6)</f>
        <v>932.77792399999998</v>
      </c>
      <c r="J127" s="15">
        <f t="shared" si="15"/>
        <v>-2.7387013713664476E-4</v>
      </c>
      <c r="K127" s="15">
        <f t="shared" si="21"/>
        <v>1.0666071288820569</v>
      </c>
      <c r="L127" s="16">
        <f t="shared" si="22"/>
        <v>6.6607128882056887</v>
      </c>
      <c r="M127" s="8">
        <v>4.6089000000000002</v>
      </c>
      <c r="N127" s="17">
        <f>TRUNC(1000/((1+M127/100)^(NETWORKDAYS($B127,$M$2-1,Feriados!$A$1:$A$936)/252)),6)</f>
        <v>874.03143699999998</v>
      </c>
      <c r="O127" s="18">
        <f t="shared" si="16"/>
        <v>-1.2737392564302619E-3</v>
      </c>
      <c r="P127" s="18">
        <f t="shared" si="23"/>
        <v>1.0711931746025936</v>
      </c>
      <c r="Q127" s="19">
        <f t="shared" si="24"/>
        <v>7.1193174602593556</v>
      </c>
      <c r="R127" s="9">
        <v>2.15</v>
      </c>
      <c r="S127" s="20">
        <f t="shared" si="25"/>
        <v>1.0176296682800821</v>
      </c>
      <c r="T127" s="20">
        <f t="shared" si="17"/>
        <v>8.4416798117770142E-5</v>
      </c>
      <c r="U127" s="20">
        <f t="shared" si="26"/>
        <v>1.0176296682800821</v>
      </c>
      <c r="V127" s="21">
        <f t="shared" si="27"/>
        <v>1.7629668280082056</v>
      </c>
    </row>
    <row r="128" spans="1:22" x14ac:dyDescent="0.3">
      <c r="A128">
        <f t="shared" si="18"/>
        <v>126</v>
      </c>
      <c r="B128" s="7">
        <v>44015</v>
      </c>
      <c r="C128" s="8">
        <v>2.3433999999999999</v>
      </c>
      <c r="D128" s="11">
        <f>TRUNC(1000/((1+C128/100)^(NETWORKDAYS($B128,$C$2-1,Feriados!$A$1:$A$936)/252)),6)</f>
        <v>977.37205800000004</v>
      </c>
      <c r="E128" s="12">
        <f t="shared" si="14"/>
        <v>4.0892858416108346E-4</v>
      </c>
      <c r="F128" s="12">
        <f t="shared" si="19"/>
        <v>1.0492016673882032</v>
      </c>
      <c r="G128" s="13">
        <f t="shared" si="20"/>
        <v>4.9201667388203196</v>
      </c>
      <c r="H128" s="8">
        <v>3.5150000000000001</v>
      </c>
      <c r="I128" s="14">
        <f>TRUNC(1000/((1+H128/100)^(NETWORKDAYS($B128,$H$2-1,Feriados!$A$1:$A$936)/252)),6)</f>
        <v>933.62406499999997</v>
      </c>
      <c r="J128" s="15">
        <f t="shared" si="15"/>
        <v>9.0711945279697836E-4</v>
      </c>
      <c r="K128" s="15">
        <f t="shared" si="21"/>
        <v>1.0675746689571577</v>
      </c>
      <c r="L128" s="16">
        <f t="shared" si="22"/>
        <v>6.7574668957157691</v>
      </c>
      <c r="M128" s="8">
        <v>4.55</v>
      </c>
      <c r="N128" s="17">
        <f>TRUNC(1000/((1+M128/100)^(NETWORKDAYS($B128,$M$2-1,Feriados!$A$1:$A$936)/252)),6)</f>
        <v>875.65819999999997</v>
      </c>
      <c r="O128" s="18">
        <f t="shared" si="16"/>
        <v>1.8612179506765081E-3</v>
      </c>
      <c r="P128" s="18">
        <f t="shared" si="23"/>
        <v>1.0731868985678061</v>
      </c>
      <c r="Q128" s="19">
        <f t="shared" si="24"/>
        <v>7.3186898567806136</v>
      </c>
      <c r="R128" s="9">
        <v>2.15</v>
      </c>
      <c r="S128" s="20">
        <f t="shared" si="25"/>
        <v>1.0177155733183478</v>
      </c>
      <c r="T128" s="20">
        <f t="shared" si="17"/>
        <v>8.4416798117770142E-5</v>
      </c>
      <c r="U128" s="20">
        <f t="shared" si="26"/>
        <v>1.0177155733183478</v>
      </c>
      <c r="V128" s="21">
        <f t="shared" si="27"/>
        <v>1.7715573318347833</v>
      </c>
    </row>
    <row r="129" spans="1:22" x14ac:dyDescent="0.3">
      <c r="A129">
        <f t="shared" si="18"/>
        <v>127</v>
      </c>
      <c r="B129" s="7">
        <v>44018</v>
      </c>
      <c r="C129" s="8">
        <v>2.3834</v>
      </c>
      <c r="D129" s="11">
        <f>TRUNC(1000/((1+C129/100)^(NETWORKDAYS($B129,$C$2-1,Feriados!$A$1:$A$936)/252)),6)</f>
        <v>977.08607900000004</v>
      </c>
      <c r="E129" s="12">
        <f t="shared" si="14"/>
        <v>-2.9259993434349596E-4</v>
      </c>
      <c r="F129" s="12">
        <f t="shared" si="19"/>
        <v>1.0488946710492124</v>
      </c>
      <c r="G129" s="13">
        <f t="shared" si="20"/>
        <v>4.8894671049212413</v>
      </c>
      <c r="H129" s="8">
        <v>3.5350000000000001</v>
      </c>
      <c r="I129" s="14">
        <f>TRUNC(1000/((1+H129/100)^(NETWORKDAYS($B129,$H$2-1,Feriados!$A$1:$A$936)/252)),6)</f>
        <v>933.39421200000004</v>
      </c>
      <c r="J129" s="15">
        <f t="shared" si="15"/>
        <v>-2.4619438231798796E-4</v>
      </c>
      <c r="K129" s="15">
        <f t="shared" si="21"/>
        <v>1.0673118380709554</v>
      </c>
      <c r="L129" s="16">
        <f t="shared" si="22"/>
        <v>6.7311838070955421</v>
      </c>
      <c r="M129" s="8">
        <v>4.5599999999999996</v>
      </c>
      <c r="N129" s="17">
        <f>TRUNC(1000/((1+M129/100)^(NETWORKDAYS($B129,$M$2-1,Feriados!$A$1:$A$936)/252)),6)</f>
        <v>875.56322799999998</v>
      </c>
      <c r="O129" s="18">
        <f t="shared" si="16"/>
        <v>-1.0845784348278986E-4</v>
      </c>
      <c r="P129" s="18">
        <f t="shared" si="23"/>
        <v>1.0730705030311334</v>
      </c>
      <c r="Q129" s="19">
        <f t="shared" si="24"/>
        <v>7.3070503031133383</v>
      </c>
      <c r="R129" s="9">
        <v>2.15</v>
      </c>
      <c r="S129" s="20">
        <f t="shared" si="25"/>
        <v>1.0178014856084419</v>
      </c>
      <c r="T129" s="20">
        <f t="shared" si="17"/>
        <v>8.4416798117770142E-5</v>
      </c>
      <c r="U129" s="20">
        <f t="shared" si="26"/>
        <v>1.0178014856084419</v>
      </c>
      <c r="V129" s="21">
        <f t="shared" si="27"/>
        <v>1.7801485608441858</v>
      </c>
    </row>
    <row r="130" spans="1:22" x14ac:dyDescent="0.3">
      <c r="A130">
        <f t="shared" si="18"/>
        <v>128</v>
      </c>
      <c r="B130" s="7">
        <v>44019</v>
      </c>
      <c r="C130" s="8">
        <v>2.4136000000000002</v>
      </c>
      <c r="D130" s="11">
        <f>TRUNC(1000/((1+C130/100)^(NETWORKDAYS($B130,$C$2-1,Feriados!$A$1:$A$936)/252)),6)</f>
        <v>976.89497500000004</v>
      </c>
      <c r="E130" s="12">
        <f t="shared" si="14"/>
        <v>-1.9558563376076421E-4</v>
      </c>
      <c r="F130" s="12">
        <f t="shared" si="19"/>
        <v>1.0486895223202271</v>
      </c>
      <c r="G130" s="13">
        <f t="shared" si="20"/>
        <v>4.8689522320227052</v>
      </c>
      <c r="H130" s="8">
        <v>3.6065</v>
      </c>
      <c r="I130" s="14">
        <f>TRUNC(1000/((1+H130/100)^(NETWORKDAYS($B130,$H$2-1,Feriados!$A$1:$A$936)/252)),6)</f>
        <v>932.24763900000005</v>
      </c>
      <c r="J130" s="15">
        <f t="shared" si="15"/>
        <v>-1.2283909469967824E-3</v>
      </c>
      <c r="K130" s="15">
        <f t="shared" si="21"/>
        <v>1.0660007618714467</v>
      </c>
      <c r="L130" s="16">
        <f t="shared" si="22"/>
        <v>6.6000761871446656</v>
      </c>
      <c r="M130" s="8">
        <v>4.6440000000000001</v>
      </c>
      <c r="N130" s="17">
        <f>TRUNC(1000/((1+M130/100)^(NETWORKDAYS($B130,$M$2-1,Feriados!$A$1:$A$936)/252)),6)</f>
        <v>873.62769300000002</v>
      </c>
      <c r="O130" s="18">
        <f t="shared" si="16"/>
        <v>-2.210617049805963E-3</v>
      </c>
      <c r="P130" s="18">
        <f t="shared" si="23"/>
        <v>1.0706983550814888</v>
      </c>
      <c r="Q130" s="19">
        <f t="shared" si="24"/>
        <v>7.0698355081488806</v>
      </c>
      <c r="R130" s="9">
        <v>2.15</v>
      </c>
      <c r="S130" s="20">
        <f t="shared" si="25"/>
        <v>1.0178874051509765</v>
      </c>
      <c r="T130" s="20">
        <f t="shared" si="17"/>
        <v>8.4416798117770142E-5</v>
      </c>
      <c r="U130" s="20">
        <f t="shared" si="26"/>
        <v>1.0178874051509765</v>
      </c>
      <c r="V130" s="21">
        <f t="shared" si="27"/>
        <v>1.7887405150976532</v>
      </c>
    </row>
    <row r="131" spans="1:22" x14ac:dyDescent="0.3">
      <c r="A131">
        <f t="shared" si="18"/>
        <v>129</v>
      </c>
      <c r="B131" s="7">
        <v>44020</v>
      </c>
      <c r="C131" s="8">
        <v>2.5019</v>
      </c>
      <c r="D131" s="11">
        <f>TRUNC(1000/((1+C131/100)^(NETWORKDAYS($B131,$C$2-1,Feriados!$A$1:$A$936)/252)),6)</f>
        <v>976.16584</v>
      </c>
      <c r="E131" s="12">
        <f t="shared" si="14"/>
        <v>-7.4638013160022165E-4</v>
      </c>
      <c r="F131" s="12">
        <f t="shared" si="19"/>
        <v>1.04790680129655</v>
      </c>
      <c r="G131" s="13">
        <f t="shared" si="20"/>
        <v>4.7906801296550006</v>
      </c>
      <c r="H131" s="8">
        <v>3.7315</v>
      </c>
      <c r="I131" s="14">
        <f>TRUNC(1000/((1+H131/100)^(NETWORKDAYS($B131,$H$2-1,Feriados!$A$1:$A$936)/252)),6)</f>
        <v>930.15967799999999</v>
      </c>
      <c r="J131" s="15">
        <f t="shared" si="15"/>
        <v>-2.239706396295893E-3</v>
      </c>
      <c r="K131" s="15">
        <f t="shared" si="21"/>
        <v>1.0636132331466268</v>
      </c>
      <c r="L131" s="16">
        <f t="shared" si="22"/>
        <v>6.3613233146626813</v>
      </c>
      <c r="M131" s="8">
        <v>4.7450000000000001</v>
      </c>
      <c r="N131" s="17">
        <f>TRUNC(1000/((1+M131/100)^(NETWORKDAYS($B131,$M$2-1,Feriados!$A$1:$A$936)/252)),6)</f>
        <v>871.28323</v>
      </c>
      <c r="O131" s="18">
        <f t="shared" si="16"/>
        <v>-2.68359510439653E-3</v>
      </c>
      <c r="P131" s="18">
        <f t="shared" si="23"/>
        <v>1.0678250342175066</v>
      </c>
      <c r="Q131" s="19">
        <f t="shared" si="24"/>
        <v>6.782503421750663</v>
      </c>
      <c r="R131" s="9">
        <v>2.15</v>
      </c>
      <c r="S131" s="20">
        <f t="shared" si="25"/>
        <v>1.0179733319465638</v>
      </c>
      <c r="T131" s="20">
        <f t="shared" si="17"/>
        <v>8.4416798117770142E-5</v>
      </c>
      <c r="U131" s="20">
        <f t="shared" si="26"/>
        <v>1.0179733319465638</v>
      </c>
      <c r="V131" s="21">
        <f t="shared" si="27"/>
        <v>1.7973331946563809</v>
      </c>
    </row>
    <row r="132" spans="1:22" x14ac:dyDescent="0.3">
      <c r="A132">
        <f t="shared" si="18"/>
        <v>130</v>
      </c>
      <c r="B132" s="7">
        <v>44021</v>
      </c>
      <c r="C132" s="8">
        <v>2.5333000000000001</v>
      </c>
      <c r="D132" s="11">
        <f>TRUNC(1000/((1+C132/100)^(NETWORKDAYS($B132,$C$2-1,Feriados!$A$1:$A$936)/252)),6)</f>
        <v>975.97089900000003</v>
      </c>
      <c r="E132" s="12">
        <f t="shared" ref="E132:E195" si="28">+D132/D131-1</f>
        <v>-1.9970069839769788E-4</v>
      </c>
      <c r="F132" s="12">
        <f t="shared" si="19"/>
        <v>1.0476975335764753</v>
      </c>
      <c r="G132" s="13">
        <f t="shared" si="20"/>
        <v>4.7697533576475326</v>
      </c>
      <c r="H132" s="8">
        <v>3.7425999999999999</v>
      </c>
      <c r="I132" s="14">
        <f>TRUNC(1000/((1+H132/100)^(NETWORKDAYS($B132,$H$2-1,Feriados!$A$1:$A$936)/252)),6)</f>
        <v>930.098614</v>
      </c>
      <c r="J132" s="15">
        <f t="shared" ref="J132:J195" si="29">+I132/I131-1</f>
        <v>-6.564894334193383E-5</v>
      </c>
      <c r="K132" s="15">
        <f t="shared" si="21"/>
        <v>1.0635434080617463</v>
      </c>
      <c r="L132" s="16">
        <f t="shared" si="22"/>
        <v>6.3543408061746298</v>
      </c>
      <c r="M132" s="8">
        <v>4.7350000000000003</v>
      </c>
      <c r="N132" s="17">
        <f>TRUNC(1000/((1+M132/100)^(NETWORKDAYS($B132,$M$2-1,Feriados!$A$1:$A$936)/252)),6)</f>
        <v>871.69052399999998</v>
      </c>
      <c r="O132" s="18">
        <f t="shared" ref="O132:O195" si="30">+N132/N131-1</f>
        <v>4.6746452356249968E-4</v>
      </c>
      <c r="P132" s="18">
        <f t="shared" si="23"/>
        <v>1.0683242045383752</v>
      </c>
      <c r="Q132" s="19">
        <f t="shared" si="24"/>
        <v>6.8324204538375177</v>
      </c>
      <c r="R132" s="9">
        <v>2.15</v>
      </c>
      <c r="S132" s="20">
        <f t="shared" si="25"/>
        <v>1.0180592659958161</v>
      </c>
      <c r="T132" s="20">
        <f t="shared" ref="T132:T195" si="31">+S132/S131-1</f>
        <v>8.4416798117770142E-5</v>
      </c>
      <c r="U132" s="20">
        <f t="shared" si="26"/>
        <v>1.0180592659958161</v>
      </c>
      <c r="V132" s="21">
        <f t="shared" si="27"/>
        <v>1.8059265995816087</v>
      </c>
    </row>
    <row r="133" spans="1:22" x14ac:dyDescent="0.3">
      <c r="A133">
        <f t="shared" ref="A133:A196" si="32">+A132+1</f>
        <v>131</v>
      </c>
      <c r="B133" s="7">
        <v>44022</v>
      </c>
      <c r="C133" s="8">
        <v>2.4413999999999998</v>
      </c>
      <c r="D133" s="11">
        <f>TRUNC(1000/((1+C133/100)^(NETWORKDAYS($B133,$C$2-1,Feriados!$A$1:$A$936)/252)),6)</f>
        <v>976.91561300000001</v>
      </c>
      <c r="E133" s="12">
        <f t="shared" si="28"/>
        <v>9.6797353380928541E-4</v>
      </c>
      <c r="F133" s="12">
        <f t="shared" ref="F133:F196" si="33">+(1+E133)*F132</f>
        <v>1.0487116770604146</v>
      </c>
      <c r="G133" s="13">
        <f t="shared" ref="G133:G196" si="34">+(F133-1)*100</f>
        <v>4.8711677060414571</v>
      </c>
      <c r="H133" s="8">
        <v>3.6528</v>
      </c>
      <c r="I133" s="14">
        <f>TRUNC(1000/((1+H133/100)^(NETWORKDAYS($B133,$H$2-1,Feriados!$A$1:$A$936)/252)),6)</f>
        <v>931.82114100000001</v>
      </c>
      <c r="J133" s="15">
        <f t="shared" si="29"/>
        <v>1.8519831919672214E-3</v>
      </c>
      <c r="K133" s="15">
        <f t="shared" ref="K133:K196" si="35">+(1+J133)*K132</f>
        <v>1.0655130725774042</v>
      </c>
      <c r="L133" s="16">
        <f t="shared" ref="L133:L196" si="36">+(K133-1)*100</f>
        <v>6.5513072577404241</v>
      </c>
      <c r="M133" s="8">
        <v>4.6550000000000002</v>
      </c>
      <c r="N133" s="17">
        <f>TRUNC(1000/((1+M133/100)^(NETWORKDAYS($B133,$M$2-1,Feriados!$A$1:$A$936)/252)),6)</f>
        <v>873.82761900000003</v>
      </c>
      <c r="O133" s="18">
        <f t="shared" si="30"/>
        <v>2.4516671240080168E-3</v>
      </c>
      <c r="P133" s="18">
        <f t="shared" ref="P133:P196" si="37">+(1+O133)*P132</f>
        <v>1.070943379868424</v>
      </c>
      <c r="Q133" s="19">
        <f t="shared" ref="Q133:Q196" si="38">+(P133-1)*100</f>
        <v>7.0943379868424028</v>
      </c>
      <c r="R133" s="9">
        <v>2.15</v>
      </c>
      <c r="S133" s="20">
        <f t="shared" ref="S133:S196" si="39">+((R132/100+1)^(1/252))*S132</f>
        <v>1.0181452072993455</v>
      </c>
      <c r="T133" s="20">
        <f t="shared" si="31"/>
        <v>8.4416798117770142E-5</v>
      </c>
      <c r="U133" s="20">
        <f t="shared" ref="U133:U196" si="40">+(1+T133)*U132</f>
        <v>1.0181452072993455</v>
      </c>
      <c r="V133" s="21">
        <f t="shared" ref="V133:V196" si="41">+(U133-1)*100</f>
        <v>1.8145207299345545</v>
      </c>
    </row>
    <row r="134" spans="1:22" x14ac:dyDescent="0.3">
      <c r="A134">
        <f t="shared" si="32"/>
        <v>132</v>
      </c>
      <c r="B134" s="7">
        <v>44025</v>
      </c>
      <c r="C134" s="8">
        <v>2.4670000000000001</v>
      </c>
      <c r="D134" s="11">
        <f>TRUNC(1000/((1+C134/100)^(NETWORKDAYS($B134,$C$2-1,Feriados!$A$1:$A$936)/252)),6)</f>
        <v>976.77374899999995</v>
      </c>
      <c r="E134" s="12">
        <f t="shared" si="28"/>
        <v>-1.4521622759655628E-4</v>
      </c>
      <c r="F134" s="12">
        <f t="shared" si="33"/>
        <v>1.0485593871068355</v>
      </c>
      <c r="G134" s="13">
        <f t="shared" si="34"/>
        <v>4.8559387106835494</v>
      </c>
      <c r="H134" s="8">
        <v>3.68</v>
      </c>
      <c r="I134" s="14">
        <f>TRUNC(1000/((1+H134/100)^(NETWORKDAYS($B134,$H$2-1,Feriados!$A$1:$A$936)/252)),6)</f>
        <v>931.47361599999999</v>
      </c>
      <c r="J134" s="15">
        <f t="shared" si="29"/>
        <v>-3.7295247414870225E-4</v>
      </c>
      <c r="K134" s="15">
        <f t="shared" si="35"/>
        <v>1.0651156868407488</v>
      </c>
      <c r="L134" s="16">
        <f t="shared" si="36"/>
        <v>6.5115686840748754</v>
      </c>
      <c r="M134" s="8">
        <v>4.6849999999999996</v>
      </c>
      <c r="N134" s="17">
        <f>TRUNC(1000/((1+M134/100)^(NETWORKDAYS($B134,$M$2-1,Feriados!$A$1:$A$936)/252)),6)</f>
        <v>873.24416699999995</v>
      </c>
      <c r="O134" s="18">
        <f t="shared" si="30"/>
        <v>-6.6769690876533616E-4</v>
      </c>
      <c r="P134" s="18">
        <f t="shared" si="37"/>
        <v>1.0702283142842233</v>
      </c>
      <c r="Q134" s="19">
        <f t="shared" si="38"/>
        <v>7.022831428422327</v>
      </c>
      <c r="R134" s="9">
        <v>2.15</v>
      </c>
      <c r="S134" s="20">
        <f t="shared" si="39"/>
        <v>1.0182311558577648</v>
      </c>
      <c r="T134" s="20">
        <f t="shared" si="31"/>
        <v>8.4416798117770142E-5</v>
      </c>
      <c r="U134" s="20">
        <f t="shared" si="40"/>
        <v>1.0182311558577648</v>
      </c>
      <c r="V134" s="21">
        <f t="shared" si="41"/>
        <v>1.8231155857764803</v>
      </c>
    </row>
    <row r="135" spans="1:22" x14ac:dyDescent="0.3">
      <c r="A135">
        <f t="shared" si="32"/>
        <v>133</v>
      </c>
      <c r="B135" s="7">
        <v>44026</v>
      </c>
      <c r="C135" s="8">
        <v>2.44</v>
      </c>
      <c r="D135" s="11">
        <f>TRUNC(1000/((1+C135/100)^(NETWORKDAYS($B135,$C$2-1,Feriados!$A$1:$A$936)/252)),6)</f>
        <v>977.11546999999996</v>
      </c>
      <c r="E135" s="12">
        <f t="shared" si="28"/>
        <v>3.4984662553627643E-4</v>
      </c>
      <c r="F135" s="12">
        <f t="shared" si="33"/>
        <v>1.0489262220700892</v>
      </c>
      <c r="G135" s="13">
        <f t="shared" si="34"/>
        <v>4.8926222070089231</v>
      </c>
      <c r="H135" s="8">
        <v>3.6634000000000002</v>
      </c>
      <c r="I135" s="14">
        <f>TRUNC(1000/((1+H135/100)^(NETWORKDAYS($B135,$H$2-1,Feriados!$A$1:$A$936)/252)),6)</f>
        <v>931.89967300000001</v>
      </c>
      <c r="J135" s="15">
        <f t="shared" si="29"/>
        <v>4.5740103925817621E-4</v>
      </c>
      <c r="K135" s="15">
        <f t="shared" si="35"/>
        <v>1.0656028718628399</v>
      </c>
      <c r="L135" s="16">
        <f t="shared" si="36"/>
        <v>6.5602871862839862</v>
      </c>
      <c r="M135" s="8">
        <v>4.6780999999999997</v>
      </c>
      <c r="N135" s="17">
        <f>TRUNC(1000/((1+M135/100)^(NETWORKDAYS($B135,$M$2-1,Feriados!$A$1:$A$936)/252)),6)</f>
        <v>873.57305299999996</v>
      </c>
      <c r="O135" s="18">
        <f t="shared" si="30"/>
        <v>3.7662547593053652E-4</v>
      </c>
      <c r="P135" s="18">
        <f t="shared" si="37"/>
        <v>1.0706313895324449</v>
      </c>
      <c r="Q135" s="19">
        <f t="shared" si="38"/>
        <v>7.0631389532444855</v>
      </c>
      <c r="R135" s="9">
        <v>2.15</v>
      </c>
      <c r="S135" s="20">
        <f t="shared" si="39"/>
        <v>1.018317111671686</v>
      </c>
      <c r="T135" s="20">
        <f t="shared" si="31"/>
        <v>8.4416798117770142E-5</v>
      </c>
      <c r="U135" s="20">
        <f t="shared" si="40"/>
        <v>1.018317111671686</v>
      </c>
      <c r="V135" s="21">
        <f t="shared" si="41"/>
        <v>1.8317111671686037</v>
      </c>
    </row>
    <row r="136" spans="1:22" x14ac:dyDescent="0.3">
      <c r="A136">
        <f t="shared" si="32"/>
        <v>134</v>
      </c>
      <c r="B136" s="7">
        <v>44027</v>
      </c>
      <c r="C136" s="8">
        <v>2.4575999999999998</v>
      </c>
      <c r="D136" s="11">
        <f>TRUNC(1000/((1+C136/100)^(NETWORKDAYS($B136,$C$2-1,Feriados!$A$1:$A$936)/252)),6)</f>
        <v>977.04841099999999</v>
      </c>
      <c r="E136" s="12">
        <f t="shared" si="28"/>
        <v>-6.862955511288682E-5</v>
      </c>
      <c r="F136" s="12">
        <f t="shared" si="33"/>
        <v>1.0488542347301224</v>
      </c>
      <c r="G136" s="13">
        <f t="shared" si="34"/>
        <v>4.8854234730122403</v>
      </c>
      <c r="H136" s="8">
        <v>3.7159</v>
      </c>
      <c r="I136" s="14">
        <f>TRUNC(1000/((1+H136/100)^(NETWORKDAYS($B136,$H$2-1,Feriados!$A$1:$A$936)/252)),6)</f>
        <v>931.10997799999996</v>
      </c>
      <c r="J136" s="15">
        <f t="shared" si="29"/>
        <v>-8.4740345219547208E-4</v>
      </c>
      <c r="K136" s="15">
        <f t="shared" si="35"/>
        <v>1.064699876310554</v>
      </c>
      <c r="L136" s="16">
        <f t="shared" si="36"/>
        <v>6.4699876310553961</v>
      </c>
      <c r="M136" s="8">
        <v>4.7300000000000004</v>
      </c>
      <c r="N136" s="17">
        <f>TRUNC(1000/((1+M136/100)^(NETWORKDAYS($B136,$M$2-1,Feriados!$A$1:$A$936)/252)),6)</f>
        <v>872.45383500000003</v>
      </c>
      <c r="O136" s="18">
        <f t="shared" si="30"/>
        <v>-1.2811956551960213E-3</v>
      </c>
      <c r="P136" s="18">
        <f t="shared" si="37"/>
        <v>1.0692597012478595</v>
      </c>
      <c r="Q136" s="19">
        <f t="shared" si="38"/>
        <v>6.9259701247859518</v>
      </c>
      <c r="R136" s="9">
        <v>2.15</v>
      </c>
      <c r="S136" s="20">
        <f t="shared" si="39"/>
        <v>1.0184030747417219</v>
      </c>
      <c r="T136" s="20">
        <f t="shared" si="31"/>
        <v>8.4416798117770142E-5</v>
      </c>
      <c r="U136" s="20">
        <f t="shared" si="40"/>
        <v>1.0184030747417219</v>
      </c>
      <c r="V136" s="21">
        <f t="shared" si="41"/>
        <v>1.840307474172187</v>
      </c>
    </row>
    <row r="137" spans="1:22" x14ac:dyDescent="0.3">
      <c r="A137">
        <f t="shared" si="32"/>
        <v>135</v>
      </c>
      <c r="B137" s="7">
        <v>44028</v>
      </c>
      <c r="C137" s="8">
        <v>2.4350000000000001</v>
      </c>
      <c r="D137" s="11">
        <f>TRUNC(1000/((1+C137/100)^(NETWORKDAYS($B137,$C$2-1,Feriados!$A$1:$A$936)/252)),6)</f>
        <v>977.34786699999995</v>
      </c>
      <c r="E137" s="12">
        <f t="shared" si="28"/>
        <v>3.0649044267261338E-4</v>
      </c>
      <c r="F137" s="12">
        <f t="shared" si="33"/>
        <v>1.0491756985288239</v>
      </c>
      <c r="G137" s="13">
        <f t="shared" si="34"/>
        <v>4.9175698528823863</v>
      </c>
      <c r="H137" s="8">
        <v>3.7050000000000001</v>
      </c>
      <c r="I137" s="14">
        <f>TRUNC(1000/((1+H137/100)^(NETWORKDAYS($B137,$H$2-1,Feriados!$A$1:$A$936)/252)),6)</f>
        <v>931.43590400000005</v>
      </c>
      <c r="J137" s="15">
        <f t="shared" si="29"/>
        <v>3.500402827818494E-4</v>
      </c>
      <c r="K137" s="15">
        <f t="shared" si="35"/>
        <v>1.0650725641563354</v>
      </c>
      <c r="L137" s="16">
        <f t="shared" si="36"/>
        <v>6.5072564156335444</v>
      </c>
      <c r="M137" s="8">
        <v>4.7</v>
      </c>
      <c r="N137" s="17">
        <f>TRUNC(1000/((1+M137/100)^(NETWORKDAYS($B137,$M$2-1,Feriados!$A$1:$A$936)/252)),6)</f>
        <v>873.35125800000003</v>
      </c>
      <c r="O137" s="18">
        <f t="shared" si="30"/>
        <v>1.0286194684443473E-3</v>
      </c>
      <c r="P137" s="18">
        <f t="shared" si="37"/>
        <v>1.0703595625933862</v>
      </c>
      <c r="Q137" s="19">
        <f t="shared" si="38"/>
        <v>7.035956259338616</v>
      </c>
      <c r="R137" s="9">
        <v>2.15</v>
      </c>
      <c r="S137" s="20">
        <f t="shared" si="39"/>
        <v>1.0184890450684849</v>
      </c>
      <c r="T137" s="20">
        <f t="shared" si="31"/>
        <v>8.4416798117770142E-5</v>
      </c>
      <c r="U137" s="20">
        <f t="shared" si="40"/>
        <v>1.0184890450684849</v>
      </c>
      <c r="V137" s="21">
        <f t="shared" si="41"/>
        <v>1.8489045068484922</v>
      </c>
    </row>
    <row r="138" spans="1:22" x14ac:dyDescent="0.3">
      <c r="A138">
        <f t="shared" si="32"/>
        <v>136</v>
      </c>
      <c r="B138" s="7">
        <v>44029</v>
      </c>
      <c r="C138" s="8">
        <v>2.3935</v>
      </c>
      <c r="D138" s="11">
        <f>TRUNC(1000/((1+C138/100)^(NETWORKDAYS($B138,$C$2-1,Feriados!$A$1:$A$936)/252)),6)</f>
        <v>977.81689400000005</v>
      </c>
      <c r="E138" s="12">
        <f t="shared" si="28"/>
        <v>4.7989770667822285E-4</v>
      </c>
      <c r="F138" s="12">
        <f t="shared" si="33"/>
        <v>1.0496791955404503</v>
      </c>
      <c r="G138" s="13">
        <f t="shared" si="34"/>
        <v>4.9679195540450305</v>
      </c>
      <c r="H138" s="8">
        <v>3.6059000000000001</v>
      </c>
      <c r="I138" s="14">
        <f>TRUNC(1000/((1+H138/100)^(NETWORKDAYS($B138,$H$2-1,Feriados!$A$1:$A$936)/252)),6)</f>
        <v>933.30731300000002</v>
      </c>
      <c r="J138" s="15">
        <f t="shared" si="29"/>
        <v>2.0091656247771539E-3</v>
      </c>
      <c r="K138" s="15">
        <f t="shared" si="35"/>
        <v>1.0672124713401316</v>
      </c>
      <c r="L138" s="16">
        <f t="shared" si="36"/>
        <v>6.7212471340131641</v>
      </c>
      <c r="M138" s="8">
        <v>4.59</v>
      </c>
      <c r="N138" s="17">
        <f>TRUNC(1000/((1+M138/100)^(NETWORKDAYS($B138,$M$2-1,Feriados!$A$1:$A$936)/252)),6)</f>
        <v>876.218256</v>
      </c>
      <c r="O138" s="18">
        <f t="shared" si="30"/>
        <v>3.2827547607425789E-3</v>
      </c>
      <c r="P138" s="18">
        <f t="shared" si="37"/>
        <v>1.073873290543196</v>
      </c>
      <c r="Q138" s="19">
        <f t="shared" si="38"/>
        <v>7.3873290543196024</v>
      </c>
      <c r="R138" s="9">
        <v>2.15</v>
      </c>
      <c r="S138" s="20">
        <f t="shared" si="39"/>
        <v>1.0185750226525876</v>
      </c>
      <c r="T138" s="20">
        <f t="shared" si="31"/>
        <v>8.4416798117770142E-5</v>
      </c>
      <c r="U138" s="20">
        <f t="shared" si="40"/>
        <v>1.0185750226525876</v>
      </c>
      <c r="V138" s="21">
        <f t="shared" si="41"/>
        <v>1.8575022652587592</v>
      </c>
    </row>
    <row r="139" spans="1:22" x14ac:dyDescent="0.3">
      <c r="A139">
        <f t="shared" si="32"/>
        <v>137</v>
      </c>
      <c r="B139" s="7">
        <v>44032</v>
      </c>
      <c r="C139" s="8">
        <v>2.383</v>
      </c>
      <c r="D139" s="11">
        <f>TRUNC(1000/((1+C139/100)^(NETWORKDAYS($B139,$C$2-1,Feriados!$A$1:$A$936)/252)),6)</f>
        <v>978.00339599999995</v>
      </c>
      <c r="E139" s="12">
        <f t="shared" si="28"/>
        <v>1.9073305149897024E-4</v>
      </c>
      <c r="F139" s="12">
        <f t="shared" si="33"/>
        <v>1.0498794040565107</v>
      </c>
      <c r="G139" s="13">
        <f t="shared" si="34"/>
        <v>4.9879404056510701</v>
      </c>
      <c r="H139" s="8">
        <v>3.5859999999999999</v>
      </c>
      <c r="I139" s="14">
        <f>TRUNC(1000/((1+H139/100)^(NETWORKDAYS($B139,$H$2-1,Feriados!$A$1:$A$936)/252)),6)</f>
        <v>933.78723500000001</v>
      </c>
      <c r="J139" s="15">
        <f t="shared" si="29"/>
        <v>5.1421647866156661E-4</v>
      </c>
      <c r="K139" s="15">
        <f t="shared" si="35"/>
        <v>1.0677612495791278</v>
      </c>
      <c r="L139" s="16">
        <f t="shared" si="36"/>
        <v>6.7761249579127769</v>
      </c>
      <c r="M139" s="8">
        <v>4.58</v>
      </c>
      <c r="N139" s="17">
        <f>TRUNC(1000/((1+M139/100)^(NETWORKDAYS($B139,$M$2-1,Feriados!$A$1:$A$936)/252)),6)</f>
        <v>876.62074600000005</v>
      </c>
      <c r="O139" s="18">
        <f t="shared" si="30"/>
        <v>4.5934902319588744E-4</v>
      </c>
      <c r="P139" s="18">
        <f t="shared" si="37"/>
        <v>1.0743665731902432</v>
      </c>
      <c r="Q139" s="19">
        <f t="shared" si="38"/>
        <v>7.4366573190243201</v>
      </c>
      <c r="R139" s="9">
        <v>2.15</v>
      </c>
      <c r="S139" s="20">
        <f t="shared" si="39"/>
        <v>1.0186610074946427</v>
      </c>
      <c r="T139" s="20">
        <f t="shared" si="31"/>
        <v>8.4416798117770142E-5</v>
      </c>
      <c r="U139" s="20">
        <f t="shared" si="40"/>
        <v>1.0186610074946427</v>
      </c>
      <c r="V139" s="21">
        <f t="shared" si="41"/>
        <v>1.8661007494642723</v>
      </c>
    </row>
    <row r="140" spans="1:22" x14ac:dyDescent="0.3">
      <c r="A140">
        <f t="shared" si="32"/>
        <v>138</v>
      </c>
      <c r="B140" s="7">
        <v>44033</v>
      </c>
      <c r="C140" s="8">
        <v>2.4478</v>
      </c>
      <c r="D140" s="11">
        <f>TRUNC(1000/((1+C140/100)^(NETWORKDAYS($B140,$C$2-1,Feriados!$A$1:$A$936)/252)),6)</f>
        <v>977.51295100000004</v>
      </c>
      <c r="E140" s="12">
        <f t="shared" si="28"/>
        <v>-5.0147576379167003E-4</v>
      </c>
      <c r="F140" s="12">
        <f t="shared" si="33"/>
        <v>1.0493529149804723</v>
      </c>
      <c r="G140" s="13">
        <f t="shared" si="34"/>
        <v>4.935291498047234</v>
      </c>
      <c r="H140" s="8">
        <v>3.6762999999999999</v>
      </c>
      <c r="I140" s="14">
        <f>TRUNC(1000/((1+H140/100)^(NETWORKDAYS($B140,$H$2-1,Feriados!$A$1:$A$936)/252)),6)</f>
        <v>932.340013</v>
      </c>
      <c r="J140" s="15">
        <f t="shared" si="29"/>
        <v>-1.5498412762089409E-3</v>
      </c>
      <c r="K140" s="15">
        <f t="shared" si="35"/>
        <v>1.0661063891213935</v>
      </c>
      <c r="L140" s="16">
        <f t="shared" si="36"/>
        <v>6.610638912139355</v>
      </c>
      <c r="M140" s="8">
        <v>4.641</v>
      </c>
      <c r="N140" s="17">
        <f>TRUNC(1000/((1+M140/100)^(NETWORKDAYS($B140,$M$2-1,Feriados!$A$1:$A$936)/252)),6)</f>
        <v>875.27650100000005</v>
      </c>
      <c r="O140" s="18">
        <f t="shared" si="30"/>
        <v>-1.5334396386735838E-3</v>
      </c>
      <c r="P140" s="18">
        <f t="shared" si="37"/>
        <v>1.0727190969004474</v>
      </c>
      <c r="Q140" s="19">
        <f t="shared" si="38"/>
        <v>7.2719096900447422</v>
      </c>
      <c r="R140" s="9">
        <v>2.15</v>
      </c>
      <c r="S140" s="20">
        <f t="shared" si="39"/>
        <v>1.0187469995952629</v>
      </c>
      <c r="T140" s="20">
        <f t="shared" si="31"/>
        <v>8.4416798117770142E-5</v>
      </c>
      <c r="U140" s="20">
        <f t="shared" si="40"/>
        <v>1.0187469995952629</v>
      </c>
      <c r="V140" s="21">
        <f t="shared" si="41"/>
        <v>1.8746999595262936</v>
      </c>
    </row>
    <row r="141" spans="1:22" x14ac:dyDescent="0.3">
      <c r="A141">
        <f t="shared" si="32"/>
        <v>139</v>
      </c>
      <c r="B141" s="7">
        <v>44034</v>
      </c>
      <c r="C141" s="8">
        <v>2.4161000000000001</v>
      </c>
      <c r="D141" s="11">
        <f>TRUNC(1000/((1+C141/100)^(NETWORKDAYS($B141,$C$2-1,Feriados!$A$1:$A$936)/252)),6)</f>
        <v>977.89013799999998</v>
      </c>
      <c r="E141" s="12">
        <f t="shared" si="28"/>
        <v>3.8586394135653457E-4</v>
      </c>
      <c r="F141" s="12">
        <f t="shared" si="33"/>
        <v>1.0497578224321207</v>
      </c>
      <c r="G141" s="13">
        <f t="shared" si="34"/>
        <v>4.975782243212068</v>
      </c>
      <c r="H141" s="8">
        <v>3.6536</v>
      </c>
      <c r="I141" s="14">
        <f>TRUNC(1000/((1+H141/100)^(NETWORKDAYS($B141,$H$2-1,Feriados!$A$1:$A$936)/252)),6)</f>
        <v>932.86909300000002</v>
      </c>
      <c r="J141" s="15">
        <f t="shared" si="29"/>
        <v>5.6747537660384317E-4</v>
      </c>
      <c r="K141" s="15">
        <f t="shared" si="35"/>
        <v>1.06671137824606</v>
      </c>
      <c r="L141" s="16">
        <f t="shared" si="36"/>
        <v>6.6711378246059994</v>
      </c>
      <c r="M141" s="8">
        <v>4.6749999999999998</v>
      </c>
      <c r="N141" s="17">
        <f>TRUNC(1000/((1+M141/100)^(NETWORKDAYS($B141,$M$2-1,Feriados!$A$1:$A$936)/252)),6)</f>
        <v>874.60046499999999</v>
      </c>
      <c r="O141" s="18">
        <f t="shared" si="30"/>
        <v>-7.7236850209927432E-4</v>
      </c>
      <c r="P141" s="18">
        <f t="shared" si="37"/>
        <v>1.0718905624584012</v>
      </c>
      <c r="Q141" s="19">
        <f t="shared" si="38"/>
        <v>7.1890562458401197</v>
      </c>
      <c r="R141" s="9">
        <v>2.15</v>
      </c>
      <c r="S141" s="20">
        <f t="shared" si="39"/>
        <v>1.0188329989550609</v>
      </c>
      <c r="T141" s="20">
        <f t="shared" si="31"/>
        <v>8.4416798117770142E-5</v>
      </c>
      <c r="U141" s="20">
        <f t="shared" si="40"/>
        <v>1.0188329989550609</v>
      </c>
      <c r="V141" s="21">
        <f t="shared" si="41"/>
        <v>1.8832998955060853</v>
      </c>
    </row>
    <row r="142" spans="1:22" x14ac:dyDescent="0.3">
      <c r="A142">
        <f t="shared" si="32"/>
        <v>140</v>
      </c>
      <c r="B142" s="7">
        <v>44035</v>
      </c>
      <c r="C142" s="8">
        <v>2.4257</v>
      </c>
      <c r="D142" s="11">
        <f>TRUNC(1000/((1+C142/100)^(NETWORKDAYS($B142,$C$2-1,Feriados!$A$1:$A$936)/252)),6)</f>
        <v>977.89730599999996</v>
      </c>
      <c r="E142" s="12">
        <f t="shared" si="28"/>
        <v>7.3300667646769568E-6</v>
      </c>
      <c r="F142" s="12">
        <f t="shared" si="33"/>
        <v>1.0497655172270459</v>
      </c>
      <c r="G142" s="13">
        <f t="shared" si="34"/>
        <v>4.9765517227045919</v>
      </c>
      <c r="H142" s="8">
        <v>3.6631</v>
      </c>
      <c r="I142" s="14">
        <f>TRUNC(1000/((1+H142/100)^(NETWORKDAYS($B142,$H$2-1,Feriados!$A$1:$A$936)/252)),6)</f>
        <v>932.83671000000004</v>
      </c>
      <c r="J142" s="15">
        <f t="shared" si="29"/>
        <v>-3.4713337855207804E-5</v>
      </c>
      <c r="K142" s="15">
        <f t="shared" si="35"/>
        <v>1.066674349133593</v>
      </c>
      <c r="L142" s="16">
        <f t="shared" si="36"/>
        <v>6.6674349133593047</v>
      </c>
      <c r="M142" s="8">
        <v>4.6748000000000003</v>
      </c>
      <c r="N142" s="17">
        <f>TRUNC(1000/((1+M142/100)^(NETWORKDAYS($B142,$M$2-1,Feriados!$A$1:$A$936)/252)),6)</f>
        <v>874.76394800000003</v>
      </c>
      <c r="O142" s="18">
        <f t="shared" si="30"/>
        <v>1.8692306549383808E-4</v>
      </c>
      <c r="P142" s="18">
        <f t="shared" si="37"/>
        <v>1.0720909235282099</v>
      </c>
      <c r="Q142" s="19">
        <f t="shared" si="38"/>
        <v>7.2090923528209894</v>
      </c>
      <c r="R142" s="9">
        <v>2.15</v>
      </c>
      <c r="S142" s="20">
        <f t="shared" si="39"/>
        <v>1.0189190055746493</v>
      </c>
      <c r="T142" s="20">
        <f t="shared" si="31"/>
        <v>8.4416798117770142E-5</v>
      </c>
      <c r="U142" s="20">
        <f t="shared" si="40"/>
        <v>1.0189190055746493</v>
      </c>
      <c r="V142" s="21">
        <f t="shared" si="41"/>
        <v>1.8919005574649317</v>
      </c>
    </row>
    <row r="143" spans="1:22" x14ac:dyDescent="0.3">
      <c r="A143">
        <f t="shared" si="32"/>
        <v>141</v>
      </c>
      <c r="B143" s="7">
        <v>44036</v>
      </c>
      <c r="C143" s="8">
        <v>2.3191999999999999</v>
      </c>
      <c r="D143" s="11">
        <f>TRUNC(1000/((1+C143/100)^(NETWORKDAYS($B143,$C$2-1,Feriados!$A$1:$A$936)/252)),6)</f>
        <v>978.93552199999999</v>
      </c>
      <c r="E143" s="12">
        <f t="shared" si="28"/>
        <v>1.0616820331030841E-3</v>
      </c>
      <c r="F143" s="12">
        <f t="shared" si="33"/>
        <v>1.050880034415657</v>
      </c>
      <c r="G143" s="13">
        <f t="shared" si="34"/>
        <v>5.0880034415657027</v>
      </c>
      <c r="H143" s="8">
        <v>3.4853000000000001</v>
      </c>
      <c r="I143" s="14">
        <f>TRUNC(1000/((1+H143/100)^(NETWORKDAYS($B143,$H$2-1,Feriados!$A$1:$A$936)/252)),6)</f>
        <v>936.06376799999998</v>
      </c>
      <c r="J143" s="15">
        <f t="shared" si="29"/>
        <v>3.4594028787737763E-3</v>
      </c>
      <c r="K143" s="15">
        <f t="shared" si="35"/>
        <v>1.0703644054477</v>
      </c>
      <c r="L143" s="16">
        <f t="shared" si="36"/>
        <v>7.0364405447699951</v>
      </c>
      <c r="M143" s="8">
        <v>4.4897999999999998</v>
      </c>
      <c r="N143" s="17">
        <f>TRUNC(1000/((1+M143/100)^(NETWORKDAYS($B143,$M$2-1,Feriados!$A$1:$A$936)/252)),6)</f>
        <v>879.46065999999996</v>
      </c>
      <c r="O143" s="18">
        <f t="shared" si="30"/>
        <v>5.369119304399872E-3</v>
      </c>
      <c r="P143" s="18">
        <f t="shared" si="37"/>
        <v>1.077847107601797</v>
      </c>
      <c r="Q143" s="19">
        <f t="shared" si="38"/>
        <v>7.7847107601797028</v>
      </c>
      <c r="R143" s="9">
        <v>2.15</v>
      </c>
      <c r="S143" s="20">
        <f t="shared" si="39"/>
        <v>1.0190050194546412</v>
      </c>
      <c r="T143" s="20">
        <f t="shared" si="31"/>
        <v>8.4416798117770142E-5</v>
      </c>
      <c r="U143" s="20">
        <f t="shared" si="40"/>
        <v>1.0190050194546412</v>
      </c>
      <c r="V143" s="21">
        <f t="shared" si="41"/>
        <v>1.900501945464117</v>
      </c>
    </row>
    <row r="144" spans="1:22" x14ac:dyDescent="0.3">
      <c r="A144">
        <f t="shared" si="32"/>
        <v>142</v>
      </c>
      <c r="B144" s="7">
        <v>44039</v>
      </c>
      <c r="C144" s="8">
        <v>2.2749999999999999</v>
      </c>
      <c r="D144" s="11">
        <f>TRUNC(1000/((1+C144/100)^(NETWORKDAYS($B144,$C$2-1,Feriados!$A$1:$A$936)/252)),6)</f>
        <v>979.41578700000002</v>
      </c>
      <c r="E144" s="12">
        <f t="shared" si="28"/>
        <v>4.9059921640082216E-4</v>
      </c>
      <c r="F144" s="12">
        <f t="shared" si="33"/>
        <v>1.0513955953370726</v>
      </c>
      <c r="G144" s="13">
        <f t="shared" si="34"/>
        <v>5.1395595337072608</v>
      </c>
      <c r="H144" s="8">
        <v>3.3906000000000001</v>
      </c>
      <c r="I144" s="14">
        <f>TRUNC(1000/((1+H144/100)^(NETWORKDAYS($B144,$H$2-1,Feriados!$A$1:$A$936)/252)),6)</f>
        <v>937.84207800000001</v>
      </c>
      <c r="J144" s="15">
        <f t="shared" si="29"/>
        <v>1.8997744179325426E-3</v>
      </c>
      <c r="K144" s="15">
        <f t="shared" si="35"/>
        <v>1.072397856363035</v>
      </c>
      <c r="L144" s="16">
        <f t="shared" si="36"/>
        <v>7.2397856363034974</v>
      </c>
      <c r="M144" s="8">
        <v>4.4145000000000003</v>
      </c>
      <c r="N144" s="17">
        <f>TRUNC(1000/((1+M144/100)^(NETWORKDAYS($B144,$M$2-1,Feriados!$A$1:$A$936)/252)),6)</f>
        <v>881.46792500000004</v>
      </c>
      <c r="O144" s="18">
        <f t="shared" si="30"/>
        <v>2.2823817952244418E-3</v>
      </c>
      <c r="P144" s="18">
        <f t="shared" si="37"/>
        <v>1.0803071662182226</v>
      </c>
      <c r="Q144" s="19">
        <f t="shared" si="38"/>
        <v>8.0307166218222648</v>
      </c>
      <c r="R144" s="9">
        <v>2.15</v>
      </c>
      <c r="S144" s="20">
        <f t="shared" si="39"/>
        <v>1.0190910405956495</v>
      </c>
      <c r="T144" s="20">
        <f t="shared" si="31"/>
        <v>8.4416798117770142E-5</v>
      </c>
      <c r="U144" s="20">
        <f t="shared" si="40"/>
        <v>1.0190910405956495</v>
      </c>
      <c r="V144" s="21">
        <f t="shared" si="41"/>
        <v>1.9091040595649478</v>
      </c>
    </row>
    <row r="145" spans="1:22" x14ac:dyDescent="0.3">
      <c r="A145">
        <f t="shared" si="32"/>
        <v>143</v>
      </c>
      <c r="B145" s="7">
        <v>44040</v>
      </c>
      <c r="C145" s="8">
        <v>2.2946</v>
      </c>
      <c r="D145" s="11">
        <f>TRUNC(1000/((1+C145/100)^(NETWORKDAYS($B145,$C$2-1,Feriados!$A$1:$A$936)/252)),6)</f>
        <v>979.33043699999996</v>
      </c>
      <c r="E145" s="12">
        <f t="shared" si="28"/>
        <v>-8.7143786258070399E-5</v>
      </c>
      <c r="F145" s="12">
        <f t="shared" si="33"/>
        <v>1.0513039727440399</v>
      </c>
      <c r="G145" s="13">
        <f t="shared" si="34"/>
        <v>5.1303972744039861</v>
      </c>
      <c r="H145" s="8">
        <v>3.4209000000000001</v>
      </c>
      <c r="I145" s="14">
        <f>TRUNC(1000/((1+H145/100)^(NETWORKDAYS($B145,$H$2-1,Feriados!$A$1:$A$936)/252)),6)</f>
        <v>937.43845299999998</v>
      </c>
      <c r="J145" s="15">
        <f t="shared" si="29"/>
        <v>-4.3037629625319873E-4</v>
      </c>
      <c r="K145" s="15">
        <f t="shared" si="35"/>
        <v>1.0719363217455036</v>
      </c>
      <c r="L145" s="16">
        <f t="shared" si="36"/>
        <v>7.1936321745503573</v>
      </c>
      <c r="M145" s="8">
        <v>4.4362000000000004</v>
      </c>
      <c r="N145" s="17">
        <f>TRUNC(1000/((1+M145/100)^(NETWORKDAYS($B145,$M$2-1,Feriados!$A$1:$A$936)/252)),6)</f>
        <v>881.08485800000005</v>
      </c>
      <c r="O145" s="18">
        <f t="shared" si="30"/>
        <v>-4.3457849019290506E-4</v>
      </c>
      <c r="P145" s="18">
        <f t="shared" si="37"/>
        <v>1.079837687960983</v>
      </c>
      <c r="Q145" s="19">
        <f t="shared" si="38"/>
        <v>7.9837687960983006</v>
      </c>
      <c r="R145" s="9">
        <v>2.15</v>
      </c>
      <c r="S145" s="20">
        <f t="shared" si="39"/>
        <v>1.0191770689982871</v>
      </c>
      <c r="T145" s="20">
        <f t="shared" si="31"/>
        <v>8.4416798117770142E-5</v>
      </c>
      <c r="U145" s="20">
        <f t="shared" si="40"/>
        <v>1.0191770689982871</v>
      </c>
      <c r="V145" s="21">
        <f t="shared" si="41"/>
        <v>1.9177068998287083</v>
      </c>
    </row>
    <row r="146" spans="1:22" x14ac:dyDescent="0.3">
      <c r="A146">
        <f t="shared" si="32"/>
        <v>144</v>
      </c>
      <c r="B146" s="7">
        <v>44041</v>
      </c>
      <c r="C146" s="8">
        <v>2.2799999999999998</v>
      </c>
      <c r="D146" s="11">
        <f>TRUNC(1000/((1+C146/100)^(NETWORKDAYS($B146,$C$2-1,Feriados!$A$1:$A$936)/252)),6)</f>
        <v>979.54676300000006</v>
      </c>
      <c r="E146" s="12">
        <f t="shared" si="28"/>
        <v>2.2089173564632247E-4</v>
      </c>
      <c r="F146" s="12">
        <f t="shared" si="33"/>
        <v>1.0515361971032711</v>
      </c>
      <c r="G146" s="13">
        <f t="shared" si="34"/>
        <v>5.1536197103271064</v>
      </c>
      <c r="H146" s="8">
        <v>3.42</v>
      </c>
      <c r="I146" s="14">
        <f>TRUNC(1000/((1+H146/100)^(NETWORKDAYS($B146,$H$2-1,Feriados!$A$1:$A$936)/252)),6)</f>
        <v>937.57922900000005</v>
      </c>
      <c r="J146" s="15">
        <f t="shared" si="29"/>
        <v>1.5017092540792198E-4</v>
      </c>
      <c r="K146" s="15">
        <f t="shared" si="35"/>
        <v>1.0720972954149184</v>
      </c>
      <c r="L146" s="16">
        <f t="shared" si="36"/>
        <v>7.2097295414918383</v>
      </c>
      <c r="M146" s="8">
        <v>4.4462000000000002</v>
      </c>
      <c r="N146" s="17">
        <f>TRUNC(1000/((1+M146/100)^(NETWORKDAYS($B146,$M$2-1,Feriados!$A$1:$A$936)/252)),6)</f>
        <v>880.99090699999999</v>
      </c>
      <c r="O146" s="18">
        <f t="shared" si="30"/>
        <v>-1.0663104597363748E-4</v>
      </c>
      <c r="P146" s="18">
        <f t="shared" si="37"/>
        <v>1.079722543738834</v>
      </c>
      <c r="Q146" s="19">
        <f t="shared" si="38"/>
        <v>7.9722543738834029</v>
      </c>
      <c r="R146" s="9">
        <v>2.15</v>
      </c>
      <c r="S146" s="20">
        <f t="shared" si="39"/>
        <v>1.0192631046631671</v>
      </c>
      <c r="T146" s="20">
        <f t="shared" si="31"/>
        <v>8.4416798117770142E-5</v>
      </c>
      <c r="U146" s="20">
        <f t="shared" si="40"/>
        <v>1.0192631046631671</v>
      </c>
      <c r="V146" s="21">
        <f t="shared" si="41"/>
        <v>1.9263104663167052</v>
      </c>
    </row>
    <row r="147" spans="1:22" x14ac:dyDescent="0.3">
      <c r="A147">
        <f t="shared" si="32"/>
        <v>145</v>
      </c>
      <c r="B147" s="7">
        <v>44042</v>
      </c>
      <c r="C147" s="8">
        <v>2.2269999999999999</v>
      </c>
      <c r="D147" s="11">
        <f>TRUNC(1000/((1+C147/100)^(NETWORKDAYS($B147,$C$2-1,Feriados!$A$1:$A$936)/252)),6)</f>
        <v>980.09794199999999</v>
      </c>
      <c r="E147" s="12">
        <f t="shared" si="28"/>
        <v>5.6268778665735653E-4</v>
      </c>
      <c r="F147" s="12">
        <f t="shared" si="33"/>
        <v>1.0521278836786092</v>
      </c>
      <c r="G147" s="13">
        <f t="shared" si="34"/>
        <v>5.212788367860921</v>
      </c>
      <c r="H147" s="8">
        <v>3.2740999999999998</v>
      </c>
      <c r="I147" s="14">
        <f>TRUNC(1000/((1+H147/100)^(NETWORKDAYS($B147,$H$2-1,Feriados!$A$1:$A$936)/252)),6)</f>
        <v>940.23980900000004</v>
      </c>
      <c r="J147" s="15">
        <f t="shared" si="29"/>
        <v>2.8377121822948936E-3</v>
      </c>
      <c r="K147" s="15">
        <f t="shared" si="35"/>
        <v>1.0751395989707226</v>
      </c>
      <c r="L147" s="16">
        <f t="shared" si="36"/>
        <v>7.5139598970722643</v>
      </c>
      <c r="M147" s="8">
        <v>4.2885</v>
      </c>
      <c r="N147" s="17">
        <f>TRUNC(1000/((1+M147/100)^(NETWORKDAYS($B147,$M$2-1,Feriados!$A$1:$A$936)/252)),6)</f>
        <v>885.02425300000004</v>
      </c>
      <c r="O147" s="18">
        <f t="shared" si="30"/>
        <v>4.578192542003201E-3</v>
      </c>
      <c r="P147" s="18">
        <f t="shared" si="37"/>
        <v>1.0846657214360118</v>
      </c>
      <c r="Q147" s="19">
        <f t="shared" si="38"/>
        <v>8.46657214360118</v>
      </c>
      <c r="R147" s="9">
        <v>2.15</v>
      </c>
      <c r="S147" s="20">
        <f t="shared" si="39"/>
        <v>1.0193491475909022</v>
      </c>
      <c r="T147" s="20">
        <f t="shared" si="31"/>
        <v>8.4416798117770142E-5</v>
      </c>
      <c r="U147" s="20">
        <f t="shared" si="40"/>
        <v>1.0193491475909022</v>
      </c>
      <c r="V147" s="21">
        <f t="shared" si="41"/>
        <v>1.9349147590902227</v>
      </c>
    </row>
    <row r="148" spans="1:22" x14ac:dyDescent="0.3">
      <c r="A148">
        <f t="shared" si="32"/>
        <v>146</v>
      </c>
      <c r="B148" s="7">
        <v>44043</v>
      </c>
      <c r="C148" s="8">
        <v>2.2271999999999998</v>
      </c>
      <c r="D148" s="11">
        <f>TRUNC(1000/((1+C148/100)^(NETWORKDAYS($B148,$C$2-1,Feriados!$A$1:$A$936)/252)),6)</f>
        <v>980.18186700000001</v>
      </c>
      <c r="E148" s="12">
        <f t="shared" si="28"/>
        <v>8.5629197250192135E-5</v>
      </c>
      <c r="F148" s="12">
        <f t="shared" si="33"/>
        <v>1.0522179765446931</v>
      </c>
      <c r="G148" s="13">
        <f t="shared" si="34"/>
        <v>5.2217976544693068</v>
      </c>
      <c r="H148" s="8">
        <v>3.2770000000000001</v>
      </c>
      <c r="I148" s="14">
        <f>TRUNC(1000/((1+H148/100)^(NETWORKDAYS($B148,$H$2-1,Feriados!$A$1:$A$936)/252)),6)</f>
        <v>940.30962</v>
      </c>
      <c r="J148" s="15">
        <f t="shared" si="29"/>
        <v>7.4248079406702416E-5</v>
      </c>
      <c r="K148" s="15">
        <f t="shared" si="35"/>
        <v>1.0752194260210404</v>
      </c>
      <c r="L148" s="16">
        <f t="shared" si="36"/>
        <v>7.521942602104037</v>
      </c>
      <c r="M148" s="8">
        <v>4.2614000000000001</v>
      </c>
      <c r="N148" s="17">
        <f>TRUNC(1000/((1+M148/100)^(NETWORKDAYS($B148,$M$2-1,Feriados!$A$1:$A$936)/252)),6)</f>
        <v>885.84022200000004</v>
      </c>
      <c r="O148" s="18">
        <f t="shared" si="30"/>
        <v>9.2197360381263138E-4</v>
      </c>
      <c r="P148" s="18">
        <f t="shared" si="37"/>
        <v>1.0856657546001363</v>
      </c>
      <c r="Q148" s="19">
        <f t="shared" si="38"/>
        <v>8.5665754600136257</v>
      </c>
      <c r="R148" s="9">
        <v>2.15</v>
      </c>
      <c r="S148" s="20">
        <f t="shared" si="39"/>
        <v>1.0194351977821059</v>
      </c>
      <c r="T148" s="20">
        <f t="shared" si="31"/>
        <v>8.4416798117770142E-5</v>
      </c>
      <c r="U148" s="20">
        <f t="shared" si="40"/>
        <v>1.0194351977821059</v>
      </c>
      <c r="V148" s="21">
        <f t="shared" si="41"/>
        <v>1.9435197782105895</v>
      </c>
    </row>
    <row r="149" spans="1:22" x14ac:dyDescent="0.3">
      <c r="A149">
        <f t="shared" si="32"/>
        <v>147</v>
      </c>
      <c r="B149" s="7">
        <v>44046</v>
      </c>
      <c r="C149" s="8">
        <v>2.2229999999999999</v>
      </c>
      <c r="D149" s="11">
        <f>TRUNC(1000/((1+C149/100)^(NETWORKDAYS($B149,$C$2-1,Feriados!$A$1:$A$936)/252)),6)</f>
        <v>980.30399</v>
      </c>
      <c r="E149" s="12">
        <f t="shared" si="28"/>
        <v>1.2459218448279685E-4</v>
      </c>
      <c r="F149" s="12">
        <f t="shared" si="33"/>
        <v>1.0523490746809427</v>
      </c>
      <c r="G149" s="13">
        <f t="shared" si="34"/>
        <v>5.2349074680942742</v>
      </c>
      <c r="H149" s="8">
        <v>3.2966000000000002</v>
      </c>
      <c r="I149" s="14">
        <f>TRUNC(1000/((1+H149/100)^(NETWORKDAYS($B149,$H$2-1,Feriados!$A$1:$A$936)/252)),6)</f>
        <v>940.09008500000004</v>
      </c>
      <c r="J149" s="15">
        <f t="shared" si="29"/>
        <v>-2.3347097097647929E-4</v>
      </c>
      <c r="K149" s="15">
        <f t="shared" si="35"/>
        <v>1.0749683934976344</v>
      </c>
      <c r="L149" s="16">
        <f t="shared" si="36"/>
        <v>7.49683934976344</v>
      </c>
      <c r="M149" s="8">
        <v>4.2705000000000002</v>
      </c>
      <c r="N149" s="17">
        <f>TRUNC(1000/((1+M149/100)^(NETWORKDAYS($B149,$M$2-1,Feriados!$A$1:$A$936)/252)),6)</f>
        <v>885.76265000000001</v>
      </c>
      <c r="O149" s="18">
        <f t="shared" si="30"/>
        <v>-8.7568839248319819E-5</v>
      </c>
      <c r="P149" s="18">
        <f t="shared" si="37"/>
        <v>1.0855706841101942</v>
      </c>
      <c r="Q149" s="19">
        <f t="shared" si="38"/>
        <v>8.5570684110194186</v>
      </c>
      <c r="R149" s="9">
        <v>2.15</v>
      </c>
      <c r="S149" s="20">
        <f t="shared" si="39"/>
        <v>1.0195212552373911</v>
      </c>
      <c r="T149" s="20">
        <f t="shared" si="31"/>
        <v>8.4416798117770142E-5</v>
      </c>
      <c r="U149" s="20">
        <f t="shared" si="40"/>
        <v>1.0195212552373911</v>
      </c>
      <c r="V149" s="21">
        <f t="shared" si="41"/>
        <v>1.9521255237391122</v>
      </c>
    </row>
    <row r="150" spans="1:22" x14ac:dyDescent="0.3">
      <c r="A150">
        <f t="shared" si="32"/>
        <v>148</v>
      </c>
      <c r="B150" s="7">
        <v>44047</v>
      </c>
      <c r="C150" s="8">
        <v>2.27</v>
      </c>
      <c r="D150" s="11">
        <f>TRUNC(1000/((1+C150/100)^(NETWORKDAYS($B150,$C$2-1,Feriados!$A$1:$A$936)/252)),6)</f>
        <v>979.983656</v>
      </c>
      <c r="E150" s="12">
        <f t="shared" si="28"/>
        <v>-3.2677006649739493E-4</v>
      </c>
      <c r="F150" s="12">
        <f t="shared" si="33"/>
        <v>1.0520051985038308</v>
      </c>
      <c r="G150" s="13">
        <f t="shared" si="34"/>
        <v>5.2005198503830785</v>
      </c>
      <c r="H150" s="8">
        <v>3.3849</v>
      </c>
      <c r="I150" s="14">
        <f>TRUNC(1000/((1+H150/100)^(NETWORKDAYS($B150,$H$2-1,Feriados!$A$1:$A$936)/252)),6)</f>
        <v>938.685292</v>
      </c>
      <c r="J150" s="15">
        <f t="shared" si="29"/>
        <v>-1.4943174302279871E-3</v>
      </c>
      <c r="K150" s="15">
        <f t="shared" si="35"/>
        <v>1.0733620494902867</v>
      </c>
      <c r="L150" s="16">
        <f t="shared" si="36"/>
        <v>7.3362049490286685</v>
      </c>
      <c r="M150" s="8">
        <v>4.37</v>
      </c>
      <c r="N150" s="17">
        <f>TRUNC(1000/((1+M150/100)^(NETWORKDAYS($B150,$M$2-1,Feriados!$A$1:$A$936)/252)),6)</f>
        <v>883.465283</v>
      </c>
      <c r="O150" s="18">
        <f t="shared" si="30"/>
        <v>-2.5936598252365162E-3</v>
      </c>
      <c r="P150" s="18">
        <f t="shared" si="37"/>
        <v>1.0827550830393631</v>
      </c>
      <c r="Q150" s="19">
        <f t="shared" si="38"/>
        <v>8.2755083039363075</v>
      </c>
      <c r="R150" s="9">
        <v>2.15</v>
      </c>
      <c r="S150" s="20">
        <f t="shared" si="39"/>
        <v>1.0196073199573712</v>
      </c>
      <c r="T150" s="20">
        <f t="shared" si="31"/>
        <v>8.4416798117770142E-5</v>
      </c>
      <c r="U150" s="20">
        <f t="shared" si="40"/>
        <v>1.0196073199573712</v>
      </c>
      <c r="V150" s="21">
        <f t="shared" si="41"/>
        <v>1.9607319957371194</v>
      </c>
    </row>
    <row r="151" spans="1:22" x14ac:dyDescent="0.3">
      <c r="A151">
        <f t="shared" si="32"/>
        <v>149</v>
      </c>
      <c r="B151" s="7">
        <v>44048</v>
      </c>
      <c r="C151" s="8">
        <v>2.2909999999999999</v>
      </c>
      <c r="D151" s="11">
        <f>TRUNC(1000/((1+C151/100)^(NETWORKDAYS($B151,$C$2-1,Feriados!$A$1:$A$936)/252)),6)</f>
        <v>979.89050099999997</v>
      </c>
      <c r="E151" s="12">
        <f t="shared" si="28"/>
        <v>-9.5057707778734013E-5</v>
      </c>
      <c r="F151" s="12">
        <f t="shared" si="33"/>
        <v>1.0519051973010898</v>
      </c>
      <c r="G151" s="13">
        <f t="shared" si="34"/>
        <v>5.1905197301089778</v>
      </c>
      <c r="H151" s="8">
        <v>3.4251</v>
      </c>
      <c r="I151" s="14">
        <f>TRUNC(1000/((1+H151/100)^(NETWORKDAYS($B151,$H$2-1,Feriados!$A$1:$A$936)/252)),6)</f>
        <v>938.11726199999998</v>
      </c>
      <c r="J151" s="15">
        <f t="shared" si="29"/>
        <v>-6.0513358933078631E-4</v>
      </c>
      <c r="K151" s="15">
        <f t="shared" si="35"/>
        <v>1.0727125220606273</v>
      </c>
      <c r="L151" s="16">
        <f t="shared" si="36"/>
        <v>7.2712522060627283</v>
      </c>
      <c r="M151" s="8">
        <v>4.444</v>
      </c>
      <c r="N151" s="17">
        <f>TRUNC(1000/((1+M151/100)^(NETWORKDAYS($B151,$M$2-1,Feriados!$A$1:$A$936)/252)),6)</f>
        <v>881.80537800000002</v>
      </c>
      <c r="O151" s="18">
        <f t="shared" si="30"/>
        <v>-1.8788570778507374E-3</v>
      </c>
      <c r="P151" s="18">
        <f t="shared" si="37"/>
        <v>1.0807207409880157</v>
      </c>
      <c r="Q151" s="19">
        <f t="shared" si="38"/>
        <v>8.0720740988015738</v>
      </c>
      <c r="R151" s="9">
        <v>2.15</v>
      </c>
      <c r="S151" s="20">
        <f t="shared" si="39"/>
        <v>1.0196933919426594</v>
      </c>
      <c r="T151" s="20">
        <f t="shared" si="31"/>
        <v>8.4416798117770142E-5</v>
      </c>
      <c r="U151" s="20">
        <f t="shared" si="40"/>
        <v>1.0196933919426594</v>
      </c>
      <c r="V151" s="21">
        <f t="shared" si="41"/>
        <v>1.96933919426594</v>
      </c>
    </row>
    <row r="152" spans="1:22" x14ac:dyDescent="0.3">
      <c r="A152">
        <f t="shared" si="32"/>
        <v>150</v>
      </c>
      <c r="B152" s="7">
        <v>44049</v>
      </c>
      <c r="C152" s="8">
        <v>2.1276000000000002</v>
      </c>
      <c r="D152" s="11">
        <f>TRUNC(1000/((1+C152/100)^(NETWORKDAYS($B152,$C$2-1,Feriados!$A$1:$A$936)/252)),6)</f>
        <v>981.37839899999994</v>
      </c>
      <c r="E152" s="12">
        <f t="shared" si="28"/>
        <v>1.5184329253947748E-3</v>
      </c>
      <c r="F152" s="12">
        <f t="shared" si="33"/>
        <v>1.0535024447870656</v>
      </c>
      <c r="G152" s="13">
        <f t="shared" si="34"/>
        <v>5.3502444787065562</v>
      </c>
      <c r="H152" s="8">
        <v>3.2273999999999998</v>
      </c>
      <c r="I152" s="14">
        <f>TRUNC(1000/((1+H152/100)^(NETWORKDAYS($B152,$H$2-1,Feriados!$A$1:$A$936)/252)),6)</f>
        <v>941.64684699999998</v>
      </c>
      <c r="J152" s="15">
        <f t="shared" si="29"/>
        <v>3.7624134454952163E-3</v>
      </c>
      <c r="K152" s="15">
        <f t="shared" si="35"/>
        <v>1.0767485100767793</v>
      </c>
      <c r="L152" s="16">
        <f t="shared" si="36"/>
        <v>7.6748510076779297</v>
      </c>
      <c r="M152" s="8">
        <v>4.2950999999999997</v>
      </c>
      <c r="N152" s="17">
        <f>TRUNC(1000/((1+M152/100)^(NETWORKDAYS($B152,$M$2-1,Feriados!$A$1:$A$936)/252)),6)</f>
        <v>885.6</v>
      </c>
      <c r="O152" s="18">
        <f t="shared" si="30"/>
        <v>4.3032420698163598E-3</v>
      </c>
      <c r="P152" s="18">
        <f t="shared" si="37"/>
        <v>1.0853713439463584</v>
      </c>
      <c r="Q152" s="19">
        <f t="shared" si="38"/>
        <v>8.5371343946358369</v>
      </c>
      <c r="R152" s="9">
        <v>1.9</v>
      </c>
      <c r="S152" s="20">
        <f t="shared" si="39"/>
        <v>1.019779471193869</v>
      </c>
      <c r="T152" s="20">
        <f t="shared" si="31"/>
        <v>8.4416798117770142E-5</v>
      </c>
      <c r="U152" s="20">
        <f t="shared" si="40"/>
        <v>1.019779471193869</v>
      </c>
      <c r="V152" s="21">
        <f t="shared" si="41"/>
        <v>1.9779471193869025</v>
      </c>
    </row>
    <row r="153" spans="1:22" x14ac:dyDescent="0.3">
      <c r="A153">
        <f t="shared" si="32"/>
        <v>151</v>
      </c>
      <c r="B153" s="7">
        <v>44050</v>
      </c>
      <c r="C153" s="8">
        <v>2.1762999999999999</v>
      </c>
      <c r="D153" s="11">
        <f>TRUNC(1000/((1+C153/100)^(NETWORKDAYS($B153,$C$2-1,Feriados!$A$1:$A$936)/252)),6)</f>
        <v>981.04456400000004</v>
      </c>
      <c r="E153" s="12">
        <f t="shared" si="28"/>
        <v>-3.4016950071458218E-4</v>
      </c>
      <c r="F153" s="12">
        <f t="shared" si="33"/>
        <v>1.0531440753864207</v>
      </c>
      <c r="G153" s="13">
        <f t="shared" si="34"/>
        <v>5.3144075386420742</v>
      </c>
      <c r="H153" s="8">
        <v>3.3380999999999998</v>
      </c>
      <c r="I153" s="14">
        <f>TRUNC(1000/((1+H153/100)^(NETWORKDAYS($B153,$H$2-1,Feriados!$A$1:$A$936)/252)),6)</f>
        <v>939.86083399999995</v>
      </c>
      <c r="J153" s="15">
        <f t="shared" si="29"/>
        <v>-1.8966908939270777E-3</v>
      </c>
      <c r="K153" s="15">
        <f t="shared" si="35"/>
        <v>1.074706250982667</v>
      </c>
      <c r="L153" s="16">
        <f t="shared" si="36"/>
        <v>7.4706250982667033</v>
      </c>
      <c r="M153" s="8">
        <v>4.415</v>
      </c>
      <c r="N153" s="17">
        <f>TRUNC(1000/((1+M153/100)^(NETWORKDAYS($B153,$M$2-1,Feriados!$A$1:$A$936)/252)),6)</f>
        <v>882.81670599999995</v>
      </c>
      <c r="O153" s="18">
        <f t="shared" si="30"/>
        <v>-3.1428342366758288E-3</v>
      </c>
      <c r="P153" s="18">
        <f t="shared" si="37"/>
        <v>1.0819602017270968</v>
      </c>
      <c r="Q153" s="19">
        <f t="shared" si="38"/>
        <v>8.1960201727096837</v>
      </c>
      <c r="R153" s="9">
        <v>1.9</v>
      </c>
      <c r="S153" s="20">
        <f t="shared" si="39"/>
        <v>1.0198556408581581</v>
      </c>
      <c r="T153" s="20">
        <f t="shared" si="31"/>
        <v>7.4692290285005569E-5</v>
      </c>
      <c r="U153" s="20">
        <f t="shared" si="40"/>
        <v>1.0198556408581581</v>
      </c>
      <c r="V153" s="21">
        <f t="shared" si="41"/>
        <v>1.9855640858158052</v>
      </c>
    </row>
    <row r="154" spans="1:22" x14ac:dyDescent="0.3">
      <c r="A154">
        <f t="shared" si="32"/>
        <v>152</v>
      </c>
      <c r="B154" s="7">
        <v>44053</v>
      </c>
      <c r="C154" s="8">
        <v>2.1916000000000002</v>
      </c>
      <c r="D154" s="11">
        <f>TRUNC(1000/((1+C154/100)^(NETWORKDAYS($B154,$C$2-1,Feriados!$A$1:$A$936)/252)),6)</f>
        <v>980.99839299999996</v>
      </c>
      <c r="E154" s="12">
        <f t="shared" si="28"/>
        <v>-4.706310161062266E-5</v>
      </c>
      <c r="F154" s="12">
        <f t="shared" si="33"/>
        <v>1.0530945111597902</v>
      </c>
      <c r="G154" s="13">
        <f t="shared" si="34"/>
        <v>5.3094511159790247</v>
      </c>
      <c r="H154" s="8">
        <v>3.38</v>
      </c>
      <c r="I154" s="14">
        <f>TRUNC(1000/((1+H154/100)^(NETWORKDAYS($B154,$H$2-1,Feriados!$A$1:$A$936)/252)),6)</f>
        <v>939.26532699999996</v>
      </c>
      <c r="J154" s="15">
        <f t="shared" si="29"/>
        <v>-6.3361189067279167E-4</v>
      </c>
      <c r="K154" s="15">
        <f t="shared" si="35"/>
        <v>1.0740253043230641</v>
      </c>
      <c r="L154" s="16">
        <f t="shared" si="36"/>
        <v>7.4025304323064089</v>
      </c>
      <c r="M154" s="8">
        <v>4.4779</v>
      </c>
      <c r="N154" s="17">
        <f>TRUNC(1000/((1+M154/100)^(NETWORKDAYS($B154,$M$2-1,Feriados!$A$1:$A$936)/252)),6)</f>
        <v>881.43747199999996</v>
      </c>
      <c r="O154" s="18">
        <f t="shared" si="30"/>
        <v>-1.5623107159460359E-3</v>
      </c>
      <c r="P154" s="18">
        <f t="shared" si="37"/>
        <v>1.0802698437097114</v>
      </c>
      <c r="Q154" s="19">
        <f t="shared" si="38"/>
        <v>8.0269843709711353</v>
      </c>
      <c r="R154" s="9">
        <v>1.9</v>
      </c>
      <c r="S154" s="20">
        <f t="shared" si="39"/>
        <v>1.0199318162117339</v>
      </c>
      <c r="T154" s="20">
        <f t="shared" si="31"/>
        <v>7.4692290285005569E-5</v>
      </c>
      <c r="U154" s="20">
        <f t="shared" si="40"/>
        <v>1.0199318162117339</v>
      </c>
      <c r="V154" s="21">
        <f t="shared" si="41"/>
        <v>1.9931816211733899</v>
      </c>
    </row>
    <row r="155" spans="1:22" x14ac:dyDescent="0.3">
      <c r="A155">
        <f t="shared" si="32"/>
        <v>153</v>
      </c>
      <c r="B155" s="7">
        <v>44054</v>
      </c>
      <c r="C155" s="8">
        <v>2.1768000000000001</v>
      </c>
      <c r="D155" s="11">
        <f>TRUNC(1000/((1+C155/100)^(NETWORKDAYS($B155,$C$2-1,Feriados!$A$1:$A$936)/252)),6)</f>
        <v>981.20797900000002</v>
      </c>
      <c r="E155" s="12">
        <f t="shared" si="28"/>
        <v>2.1364560991687931E-4</v>
      </c>
      <c r="F155" s="12">
        <f t="shared" si="33"/>
        <v>1.0533195001789271</v>
      </c>
      <c r="G155" s="13">
        <f t="shared" si="34"/>
        <v>5.331950017892706</v>
      </c>
      <c r="H155" s="8">
        <v>3.3818999999999999</v>
      </c>
      <c r="I155" s="14">
        <f>TRUNC(1000/((1+H155/100)^(NETWORKDAYS($B155,$H$2-1,Feriados!$A$1:$A$936)/252)),6)</f>
        <v>939.35676000000001</v>
      </c>
      <c r="J155" s="15">
        <f t="shared" si="29"/>
        <v>9.7345230758216772E-5</v>
      </c>
      <c r="K155" s="15">
        <f t="shared" si="35"/>
        <v>1.0741298555641536</v>
      </c>
      <c r="L155" s="16">
        <f t="shared" si="36"/>
        <v>7.4129855564153635</v>
      </c>
      <c r="M155" s="8">
        <v>4.5199999999999996</v>
      </c>
      <c r="N155" s="17">
        <f>TRUNC(1000/((1+M155/100)^(NETWORKDAYS($B155,$M$2-1,Feriados!$A$1:$A$936)/252)),6)</f>
        <v>880.56947700000001</v>
      </c>
      <c r="O155" s="18">
        <f t="shared" si="30"/>
        <v>-9.8474937539294594E-4</v>
      </c>
      <c r="P155" s="18">
        <f t="shared" si="37"/>
        <v>1.0792060486558623</v>
      </c>
      <c r="Q155" s="19">
        <f t="shared" si="38"/>
        <v>7.9206048655862338</v>
      </c>
      <c r="R155" s="9">
        <v>1.9</v>
      </c>
      <c r="S155" s="20">
        <f t="shared" si="39"/>
        <v>1.0200079972550213</v>
      </c>
      <c r="T155" s="20">
        <f t="shared" si="31"/>
        <v>7.4692290285005569E-5</v>
      </c>
      <c r="U155" s="20">
        <f t="shared" si="40"/>
        <v>1.0200079972550213</v>
      </c>
      <c r="V155" s="21">
        <f t="shared" si="41"/>
        <v>2.0007997255021337</v>
      </c>
    </row>
    <row r="156" spans="1:22" x14ac:dyDescent="0.3">
      <c r="A156">
        <f t="shared" si="32"/>
        <v>154</v>
      </c>
      <c r="B156" s="7">
        <v>44055</v>
      </c>
      <c r="C156" s="8">
        <v>2.2513999999999998</v>
      </c>
      <c r="D156" s="11">
        <f>TRUNC(1000/((1+C156/100)^(NETWORKDAYS($B156,$C$2-1,Feriados!$A$1:$A$936)/252)),6)</f>
        <v>980.663948</v>
      </c>
      <c r="E156" s="12">
        <f t="shared" si="28"/>
        <v>-5.544502405641083E-4</v>
      </c>
      <c r="F156" s="12">
        <f t="shared" si="33"/>
        <v>1.052735486928662</v>
      </c>
      <c r="G156" s="13">
        <f t="shared" si="34"/>
        <v>5.2735486928662034</v>
      </c>
      <c r="H156" s="8">
        <v>3.4983</v>
      </c>
      <c r="I156" s="14">
        <f>TRUNC(1000/((1+H156/100)^(NETWORKDAYS($B156,$H$2-1,Feriados!$A$1:$A$936)/252)),6)</f>
        <v>937.49851699999999</v>
      </c>
      <c r="J156" s="15">
        <f t="shared" si="29"/>
        <v>-1.9782079388027674E-3</v>
      </c>
      <c r="K156" s="15">
        <f t="shared" si="35"/>
        <v>1.0720050033565716</v>
      </c>
      <c r="L156" s="16">
        <f t="shared" si="36"/>
        <v>7.2005003356571562</v>
      </c>
      <c r="M156" s="8">
        <v>4.66</v>
      </c>
      <c r="N156" s="17">
        <f>TRUNC(1000/((1+M156/100)^(NETWORKDAYS($B156,$M$2-1,Feriados!$A$1:$A$936)/252)),6)</f>
        <v>877.34346900000003</v>
      </c>
      <c r="O156" s="18">
        <f t="shared" si="30"/>
        <v>-3.6635473795783025E-3</v>
      </c>
      <c r="P156" s="18">
        <f t="shared" si="37"/>
        <v>1.0752523261642841</v>
      </c>
      <c r="Q156" s="19">
        <f t="shared" si="38"/>
        <v>7.5252326164284122</v>
      </c>
      <c r="R156" s="9">
        <v>1.9</v>
      </c>
      <c r="S156" s="20">
        <f t="shared" si="39"/>
        <v>1.0200841839884454</v>
      </c>
      <c r="T156" s="20">
        <f t="shared" si="31"/>
        <v>7.4692290285005569E-5</v>
      </c>
      <c r="U156" s="20">
        <f t="shared" si="40"/>
        <v>1.0200841839884454</v>
      </c>
      <c r="V156" s="21">
        <f t="shared" si="41"/>
        <v>2.0084183988445359</v>
      </c>
    </row>
    <row r="157" spans="1:22" x14ac:dyDescent="0.3">
      <c r="A157">
        <f t="shared" si="32"/>
        <v>155</v>
      </c>
      <c r="B157" s="7">
        <v>44056</v>
      </c>
      <c r="C157" s="8">
        <v>2.3020999999999998</v>
      </c>
      <c r="D157" s="11">
        <f>TRUNC(1000/((1+C157/100)^(NETWORKDAYS($B157,$C$2-1,Feriados!$A$1:$A$936)/252)),6)</f>
        <v>980.32624999999996</v>
      </c>
      <c r="E157" s="12">
        <f t="shared" si="28"/>
        <v>-3.4435649509578781E-4</v>
      </c>
      <c r="F157" s="12">
        <f t="shared" si="33"/>
        <v>1.0523729706261202</v>
      </c>
      <c r="G157" s="13">
        <f t="shared" si="34"/>
        <v>5.237297062612023</v>
      </c>
      <c r="H157" s="8">
        <v>3.58</v>
      </c>
      <c r="I157" s="14">
        <f>TRUNC(1000/((1+H157/100)^(NETWORKDAYS($B157,$H$2-1,Feriados!$A$1:$A$936)/252)),6)</f>
        <v>936.24170700000002</v>
      </c>
      <c r="J157" s="15">
        <f t="shared" si="29"/>
        <v>-1.3405994539829047E-3</v>
      </c>
      <c r="K157" s="15">
        <f t="shared" si="35"/>
        <v>1.0705678740344049</v>
      </c>
      <c r="L157" s="16">
        <f t="shared" si="36"/>
        <v>7.0567874034404898</v>
      </c>
      <c r="M157" s="8">
        <v>4.7271000000000001</v>
      </c>
      <c r="N157" s="17">
        <f>TRUNC(1000/((1+M157/100)^(NETWORKDAYS($B157,$M$2-1,Feriados!$A$1:$A$936)/252)),6)</f>
        <v>875.88996499999996</v>
      </c>
      <c r="O157" s="18">
        <f t="shared" si="30"/>
        <v>-1.6567103436203601E-3</v>
      </c>
      <c r="P157" s="18">
        <f t="shared" si="37"/>
        <v>1.073470944513526</v>
      </c>
      <c r="Q157" s="19">
        <f t="shared" si="38"/>
        <v>7.3470944513525982</v>
      </c>
      <c r="R157" s="9">
        <v>1.9</v>
      </c>
      <c r="S157" s="20">
        <f t="shared" si="39"/>
        <v>1.020160376412431</v>
      </c>
      <c r="T157" s="20">
        <f t="shared" si="31"/>
        <v>7.4692290285005569E-5</v>
      </c>
      <c r="U157" s="20">
        <f t="shared" si="40"/>
        <v>1.020160376412431</v>
      </c>
      <c r="V157" s="21">
        <f t="shared" si="41"/>
        <v>2.0160376412430958</v>
      </c>
    </row>
    <row r="158" spans="1:22" x14ac:dyDescent="0.3">
      <c r="A158">
        <f t="shared" si="32"/>
        <v>156</v>
      </c>
      <c r="B158" s="7">
        <v>44057</v>
      </c>
      <c r="C158" s="8">
        <v>2.33</v>
      </c>
      <c r="D158" s="11">
        <f>TRUNC(1000/((1+C158/100)^(NETWORKDAYS($B158,$C$2-1,Feriados!$A$1:$A$936)/252)),6)</f>
        <v>980.18248800000003</v>
      </c>
      <c r="E158" s="12">
        <f t="shared" si="28"/>
        <v>-1.4664709835110479E-4</v>
      </c>
      <c r="F158" s="12">
        <f t="shared" si="33"/>
        <v>1.0522186431835947</v>
      </c>
      <c r="G158" s="13">
        <f t="shared" si="34"/>
        <v>5.2218643183594704</v>
      </c>
      <c r="H158" s="8">
        <v>3.5550000000000002</v>
      </c>
      <c r="I158" s="14">
        <f>TRUNC(1000/((1+H158/100)^(NETWORKDAYS($B158,$H$2-1,Feriados!$A$1:$A$936)/252)),6)</f>
        <v>936.79495199999997</v>
      </c>
      <c r="J158" s="15">
        <f t="shared" si="29"/>
        <v>5.9092112203873448E-4</v>
      </c>
      <c r="K158" s="15">
        <f t="shared" si="35"/>
        <v>1.0712004952037479</v>
      </c>
      <c r="L158" s="16">
        <f t="shared" si="36"/>
        <v>7.1200495203747938</v>
      </c>
      <c r="M158" s="8">
        <v>4.7228000000000003</v>
      </c>
      <c r="N158" s="17">
        <f>TRUNC(1000/((1+M158/100)^(NETWORKDAYS($B158,$M$2-1,Feriados!$A$1:$A$936)/252)),6)</f>
        <v>876.15358200000003</v>
      </c>
      <c r="O158" s="18">
        <f t="shared" si="30"/>
        <v>3.0097045352039942E-4</v>
      </c>
      <c r="P158" s="18">
        <f t="shared" si="37"/>
        <v>1.0737940275505371</v>
      </c>
      <c r="Q158" s="19">
        <f t="shared" si="38"/>
        <v>7.37940275505371</v>
      </c>
      <c r="R158" s="9">
        <v>1.9</v>
      </c>
      <c r="S158" s="20">
        <f t="shared" si="39"/>
        <v>1.0202365745274031</v>
      </c>
      <c r="T158" s="20">
        <f t="shared" si="31"/>
        <v>7.4692290285005569E-5</v>
      </c>
      <c r="U158" s="20">
        <f t="shared" si="40"/>
        <v>1.0202365745274031</v>
      </c>
      <c r="V158" s="21">
        <f t="shared" si="41"/>
        <v>2.0236574527403128</v>
      </c>
    </row>
    <row r="159" spans="1:22" x14ac:dyDescent="0.3">
      <c r="A159">
        <f t="shared" si="32"/>
        <v>157</v>
      </c>
      <c r="B159" s="7">
        <v>44060</v>
      </c>
      <c r="C159" s="8">
        <v>2.3372000000000002</v>
      </c>
      <c r="D159" s="11">
        <f>TRUNC(1000/((1+C159/100)^(NETWORKDAYS($B159,$C$2-1,Feriados!$A$1:$A$936)/252)),6)</f>
        <v>980.21241699999996</v>
      </c>
      <c r="E159" s="12">
        <f t="shared" si="28"/>
        <v>3.0534110093016764E-5</v>
      </c>
      <c r="F159" s="12">
        <f t="shared" si="33"/>
        <v>1.0522507717434877</v>
      </c>
      <c r="G159" s="13">
        <f t="shared" si="34"/>
        <v>5.2250771743487689</v>
      </c>
      <c r="H159" s="8">
        <v>3.6084999999999998</v>
      </c>
      <c r="I159" s="14">
        <f>TRUNC(1000/((1+H159/100)^(NETWORKDAYS($B159,$H$2-1,Feriados!$A$1:$A$936)/252)),6)</f>
        <v>936.02270299999998</v>
      </c>
      <c r="J159" s="15">
        <f t="shared" si="29"/>
        <v>-8.2435222174426226E-4</v>
      </c>
      <c r="K159" s="15">
        <f t="shared" si="35"/>
        <v>1.0703174486955931</v>
      </c>
      <c r="L159" s="16">
        <f t="shared" si="36"/>
        <v>7.0317448695593088</v>
      </c>
      <c r="M159" s="8">
        <v>4.7713999999999999</v>
      </c>
      <c r="N159" s="17">
        <f>TRUNC(1000/((1+M159/100)^(NETWORKDAYS($B159,$M$2-1,Feriados!$A$1:$A$936)/252)),6)</f>
        <v>875.15151900000001</v>
      </c>
      <c r="O159" s="18">
        <f t="shared" si="30"/>
        <v>-1.1437070173389019E-3</v>
      </c>
      <c r="P159" s="18">
        <f t="shared" si="37"/>
        <v>1.072565921786051</v>
      </c>
      <c r="Q159" s="19">
        <f t="shared" si="38"/>
        <v>7.2565921786051035</v>
      </c>
      <c r="R159" s="9">
        <v>1.9</v>
      </c>
      <c r="S159" s="20">
        <f t="shared" si="39"/>
        <v>1.0203127783337871</v>
      </c>
      <c r="T159" s="20">
        <f t="shared" si="31"/>
        <v>7.4692290285005569E-5</v>
      </c>
      <c r="U159" s="20">
        <f t="shared" si="40"/>
        <v>1.0203127783337871</v>
      </c>
      <c r="V159" s="21">
        <f t="shared" si="41"/>
        <v>2.0312778333787085</v>
      </c>
    </row>
    <row r="160" spans="1:22" x14ac:dyDescent="0.3">
      <c r="A160">
        <f t="shared" si="32"/>
        <v>158</v>
      </c>
      <c r="B160" s="7">
        <v>44061</v>
      </c>
      <c r="C160" s="8">
        <v>2.2223999999999999</v>
      </c>
      <c r="D160" s="11">
        <f>TRUNC(1000/((1+C160/100)^(NETWORKDAYS($B160,$C$2-1,Feriados!$A$1:$A$936)/252)),6)</f>
        <v>981.250227</v>
      </c>
      <c r="E160" s="12">
        <f t="shared" si="28"/>
        <v>1.058760307460993E-3</v>
      </c>
      <c r="F160" s="12">
        <f t="shared" si="33"/>
        <v>1.0533648530941049</v>
      </c>
      <c r="G160" s="13">
        <f t="shared" si="34"/>
        <v>5.336485309410488</v>
      </c>
      <c r="H160" s="8">
        <v>3.4359999999999999</v>
      </c>
      <c r="I160" s="14">
        <f>TRUNC(1000/((1+H160/100)^(NETWORKDAYS($B160,$H$2-1,Feriados!$A$1:$A$936)/252)),6)</f>
        <v>939.06207900000004</v>
      </c>
      <c r="J160" s="15">
        <f t="shared" si="29"/>
        <v>3.2471178212438723E-3</v>
      </c>
      <c r="K160" s="15">
        <f t="shared" si="35"/>
        <v>1.0737928955576408</v>
      </c>
      <c r="L160" s="16">
        <f t="shared" si="36"/>
        <v>7.3792895557640792</v>
      </c>
      <c r="M160" s="8">
        <v>4.5921000000000003</v>
      </c>
      <c r="N160" s="17">
        <f>TRUNC(1000/((1+M160/100)^(NETWORKDAYS($B160,$M$2-1,Feriados!$A$1:$A$936)/252)),6)</f>
        <v>879.60746400000005</v>
      </c>
      <c r="O160" s="18">
        <f t="shared" si="30"/>
        <v>5.0916268820417887E-3</v>
      </c>
      <c r="P160" s="18">
        <f t="shared" si="37"/>
        <v>1.0780270272661787</v>
      </c>
      <c r="Q160" s="19">
        <f t="shared" si="38"/>
        <v>7.8027027266178717</v>
      </c>
      <c r="R160" s="9">
        <v>1.9</v>
      </c>
      <c r="S160" s="20">
        <f t="shared" si="39"/>
        <v>1.0203889878320078</v>
      </c>
      <c r="T160" s="20">
        <f t="shared" si="31"/>
        <v>7.4692290285005569E-5</v>
      </c>
      <c r="U160" s="20">
        <f t="shared" si="40"/>
        <v>1.0203889878320078</v>
      </c>
      <c r="V160" s="21">
        <f t="shared" si="41"/>
        <v>2.0388987832007821</v>
      </c>
    </row>
    <row r="161" spans="1:22" x14ac:dyDescent="0.3">
      <c r="A161">
        <f t="shared" si="32"/>
        <v>159</v>
      </c>
      <c r="B161" s="7">
        <v>44062</v>
      </c>
      <c r="C161" s="8">
        <v>2.2443</v>
      </c>
      <c r="D161" s="11">
        <f>TRUNC(1000/((1+C161/100)^(NETWORKDAYS($B161,$C$2-1,Feriados!$A$1:$A$936)/252)),6)</f>
        <v>981.15565000000004</v>
      </c>
      <c r="E161" s="12">
        <f t="shared" si="28"/>
        <v>-9.6384181524356016E-5</v>
      </c>
      <c r="F161" s="12">
        <f t="shared" si="33"/>
        <v>1.0532633253848929</v>
      </c>
      <c r="G161" s="13">
        <f t="shared" si="34"/>
        <v>5.3263325384892868</v>
      </c>
      <c r="H161" s="8">
        <v>3.5394000000000001</v>
      </c>
      <c r="I161" s="14">
        <f>TRUNC(1000/((1+H161/100)^(NETWORKDAYS($B161,$H$2-1,Feriados!$A$1:$A$936)/252)),6)</f>
        <v>937.446865</v>
      </c>
      <c r="J161" s="15">
        <f t="shared" si="29"/>
        <v>-1.7200289907565169E-3</v>
      </c>
      <c r="K161" s="15">
        <f t="shared" si="35"/>
        <v>1.0719459406472132</v>
      </c>
      <c r="L161" s="16">
        <f t="shared" si="36"/>
        <v>7.1945940647213158</v>
      </c>
      <c r="M161" s="8">
        <v>4.7359</v>
      </c>
      <c r="N161" s="17">
        <f>TRUNC(1000/((1+M161/100)^(NETWORKDAYS($B161,$M$2-1,Feriados!$A$1:$A$936)/252)),6)</f>
        <v>876.32223799999997</v>
      </c>
      <c r="O161" s="18">
        <f t="shared" si="30"/>
        <v>-3.7348773566114879E-3</v>
      </c>
      <c r="P161" s="18">
        <f t="shared" si="37"/>
        <v>1.0740007285322271</v>
      </c>
      <c r="Q161" s="19">
        <f t="shared" si="38"/>
        <v>7.4000728532227056</v>
      </c>
      <c r="R161" s="9">
        <v>1.9</v>
      </c>
      <c r="S161" s="20">
        <f t="shared" si="39"/>
        <v>1.0204652030224906</v>
      </c>
      <c r="T161" s="20">
        <f t="shared" si="31"/>
        <v>7.4692290285005569E-5</v>
      </c>
      <c r="U161" s="20">
        <f t="shared" si="40"/>
        <v>1.0204652030224906</v>
      </c>
      <c r="V161" s="21">
        <f t="shared" si="41"/>
        <v>2.0465203022490552</v>
      </c>
    </row>
    <row r="162" spans="1:22" x14ac:dyDescent="0.3">
      <c r="A162">
        <f t="shared" si="32"/>
        <v>160</v>
      </c>
      <c r="B162" s="7">
        <v>44063</v>
      </c>
      <c r="C162" s="8">
        <v>2.2660999999999998</v>
      </c>
      <c r="D162" s="11">
        <f>TRUNC(1000/((1+C162/100)^(NETWORKDAYS($B162,$C$2-1,Feriados!$A$1:$A$936)/252)),6)</f>
        <v>981.06360700000005</v>
      </c>
      <c r="E162" s="12">
        <f t="shared" si="28"/>
        <v>-9.3810803617144778E-5</v>
      </c>
      <c r="F162" s="12">
        <f t="shared" si="33"/>
        <v>1.0531645179059181</v>
      </c>
      <c r="G162" s="13">
        <f t="shared" si="34"/>
        <v>5.3164517905918141</v>
      </c>
      <c r="H162" s="8">
        <v>3.536</v>
      </c>
      <c r="I162" s="14">
        <f>TRUNC(1000/((1+H162/100)^(NETWORKDAYS($B162,$H$2-1,Feriados!$A$1:$A$936)/252)),6)</f>
        <v>937.63332200000002</v>
      </c>
      <c r="J162" s="15">
        <f t="shared" si="29"/>
        <v>1.9889873971679073E-4</v>
      </c>
      <c r="K162" s="15">
        <f t="shared" si="35"/>
        <v>1.0721591493438525</v>
      </c>
      <c r="L162" s="16">
        <f t="shared" si="36"/>
        <v>7.215914934385248</v>
      </c>
      <c r="M162" s="8">
        <v>4.7030000000000003</v>
      </c>
      <c r="N162" s="17">
        <f>TRUNC(1000/((1+M162/100)^(NETWORKDAYS($B162,$M$2-1,Feriados!$A$1:$A$936)/252)),6)</f>
        <v>877.26809100000003</v>
      </c>
      <c r="O162" s="18">
        <f t="shared" si="30"/>
        <v>1.0793438292273638E-3</v>
      </c>
      <c r="P162" s="18">
        <f t="shared" si="37"/>
        <v>1.0751599445911539</v>
      </c>
      <c r="Q162" s="19">
        <f t="shared" si="38"/>
        <v>7.5159944591153938</v>
      </c>
      <c r="R162" s="9">
        <v>1.9</v>
      </c>
      <c r="S162" s="20">
        <f t="shared" si="39"/>
        <v>1.0205414239056605</v>
      </c>
      <c r="T162" s="20">
        <f t="shared" si="31"/>
        <v>7.4692290285005569E-5</v>
      </c>
      <c r="U162" s="20">
        <f t="shared" si="40"/>
        <v>1.0205414239056605</v>
      </c>
      <c r="V162" s="21">
        <f t="shared" si="41"/>
        <v>2.0541423905660494</v>
      </c>
    </row>
    <row r="163" spans="1:22" x14ac:dyDescent="0.3">
      <c r="A163">
        <f t="shared" si="32"/>
        <v>161</v>
      </c>
      <c r="B163" s="7">
        <v>44064</v>
      </c>
      <c r="C163" s="8">
        <v>2.2827000000000002</v>
      </c>
      <c r="D163" s="11">
        <f>TRUNC(1000/((1+C163/100)^(NETWORKDAYS($B163,$C$2-1,Feriados!$A$1:$A$936)/252)),6)</f>
        <v>981.01562200000001</v>
      </c>
      <c r="E163" s="12">
        <f t="shared" si="28"/>
        <v>-4.8911201738222054E-5</v>
      </c>
      <c r="F163" s="12">
        <f t="shared" si="33"/>
        <v>1.0531130063637193</v>
      </c>
      <c r="G163" s="13">
        <f t="shared" si="34"/>
        <v>5.3113006363719295</v>
      </c>
      <c r="H163" s="8">
        <v>3.5268999999999999</v>
      </c>
      <c r="I163" s="14">
        <f>TRUNC(1000/((1+H163/100)^(NETWORKDAYS($B163,$H$2-1,Feriados!$A$1:$A$936)/252)),6)</f>
        <v>937.91505900000004</v>
      </c>
      <c r="J163" s="15">
        <f t="shared" si="29"/>
        <v>3.0047673583011303E-4</v>
      </c>
      <c r="K163" s="15">
        <f t="shared" si="35"/>
        <v>1.0724813082253377</v>
      </c>
      <c r="L163" s="16">
        <f t="shared" si="36"/>
        <v>7.2481308225337715</v>
      </c>
      <c r="M163" s="8">
        <v>4.6913999999999998</v>
      </c>
      <c r="N163" s="17">
        <f>TRUNC(1000/((1+M163/100)^(NETWORKDAYS($B163,$M$2-1,Feriados!$A$1:$A$936)/252)),6)</f>
        <v>877.70473800000002</v>
      </c>
      <c r="O163" s="18">
        <f t="shared" si="30"/>
        <v>4.9773496207095036E-4</v>
      </c>
      <c r="P163" s="18">
        <f t="shared" si="37"/>
        <v>1.0756950892853951</v>
      </c>
      <c r="Q163" s="19">
        <f t="shared" si="38"/>
        <v>7.5695089285395145</v>
      </c>
      <c r="R163" s="9">
        <v>1.9</v>
      </c>
      <c r="S163" s="20">
        <f t="shared" si="39"/>
        <v>1.0206176504819426</v>
      </c>
      <c r="T163" s="20">
        <f t="shared" si="31"/>
        <v>7.4692290285005569E-5</v>
      </c>
      <c r="U163" s="20">
        <f t="shared" si="40"/>
        <v>1.0206176504819426</v>
      </c>
      <c r="V163" s="21">
        <f t="shared" si="41"/>
        <v>2.061765048194264</v>
      </c>
    </row>
    <row r="164" spans="1:22" x14ac:dyDescent="0.3">
      <c r="A164">
        <f t="shared" si="32"/>
        <v>162</v>
      </c>
      <c r="B164" s="7">
        <v>44067</v>
      </c>
      <c r="C164" s="8">
        <v>2.2589000000000001</v>
      </c>
      <c r="D164" s="11">
        <f>TRUNC(1000/((1+C164/100)^(NETWORKDAYS($B164,$C$2-1,Feriados!$A$1:$A$936)/252)),6)</f>
        <v>981.29649199999994</v>
      </c>
      <c r="E164" s="12">
        <f t="shared" si="28"/>
        <v>2.8630532858109348E-4</v>
      </c>
      <c r="F164" s="12">
        <f t="shared" si="33"/>
        <v>1.0534145182290393</v>
      </c>
      <c r="G164" s="13">
        <f t="shared" si="34"/>
        <v>5.3414518229039309</v>
      </c>
      <c r="H164" s="8">
        <v>3.4533999999999998</v>
      </c>
      <c r="I164" s="14">
        <f>TRUNC(1000/((1+H164/100)^(NETWORKDAYS($B164,$H$2-1,Feriados!$A$1:$A$936)/252)),6)</f>
        <v>939.27419599999996</v>
      </c>
      <c r="J164" s="15">
        <f t="shared" si="29"/>
        <v>1.4491045718458828E-3</v>
      </c>
      <c r="K164" s="15">
        <f t="shared" si="35"/>
        <v>1.0740354457923063</v>
      </c>
      <c r="L164" s="16">
        <f t="shared" si="36"/>
        <v>7.4035445792306254</v>
      </c>
      <c r="M164" s="8">
        <v>4.5987</v>
      </c>
      <c r="N164" s="17">
        <f>TRUNC(1000/((1+M164/100)^(NETWORKDAYS($B164,$M$2-1,Feriados!$A$1:$A$936)/252)),6)</f>
        <v>880.07675300000005</v>
      </c>
      <c r="O164" s="18">
        <f t="shared" si="30"/>
        <v>2.7025204460044971E-3</v>
      </c>
      <c r="P164" s="18">
        <f t="shared" si="37"/>
        <v>1.0786021772578556</v>
      </c>
      <c r="Q164" s="19">
        <f t="shared" si="38"/>
        <v>7.8602177257855566</v>
      </c>
      <c r="R164" s="9">
        <v>1.9</v>
      </c>
      <c r="S164" s="20">
        <f t="shared" si="39"/>
        <v>1.0206938827517624</v>
      </c>
      <c r="T164" s="20">
        <f t="shared" si="31"/>
        <v>7.4692290285005569E-5</v>
      </c>
      <c r="U164" s="20">
        <f t="shared" si="40"/>
        <v>1.0206938827517624</v>
      </c>
      <c r="V164" s="21">
        <f t="shared" si="41"/>
        <v>2.0693882751762427</v>
      </c>
    </row>
    <row r="165" spans="1:22" x14ac:dyDescent="0.3">
      <c r="A165">
        <f t="shared" si="32"/>
        <v>163</v>
      </c>
      <c r="B165" s="7">
        <v>44068</v>
      </c>
      <c r="C165" s="8">
        <v>2.2648999999999999</v>
      </c>
      <c r="D165" s="11">
        <f>TRUNC(1000/((1+C165/100)^(NETWORKDAYS($B165,$C$2-1,Feriados!$A$1:$A$936)/252)),6)</f>
        <v>981.33504000000005</v>
      </c>
      <c r="E165" s="12">
        <f t="shared" si="28"/>
        <v>3.9282724756839471E-5</v>
      </c>
      <c r="F165" s="12">
        <f t="shared" si="33"/>
        <v>1.0534558992216139</v>
      </c>
      <c r="G165" s="13">
        <f t="shared" si="34"/>
        <v>5.3455899221613867</v>
      </c>
      <c r="H165" s="8">
        <v>3.4914000000000001</v>
      </c>
      <c r="I165" s="14">
        <f>TRUNC(1000/((1+H165/100)^(NETWORKDAYS($B165,$H$2-1,Feriados!$A$1:$A$936)/252)),6)</f>
        <v>938.76574000000005</v>
      </c>
      <c r="J165" s="15">
        <f t="shared" si="29"/>
        <v>-5.4132861539812893E-4</v>
      </c>
      <c r="K165" s="15">
        <f t="shared" si="35"/>
        <v>1.0734540396715471</v>
      </c>
      <c r="L165" s="16">
        <f t="shared" si="36"/>
        <v>7.3454039671547067</v>
      </c>
      <c r="M165" s="8">
        <v>4.6634000000000002</v>
      </c>
      <c r="N165" s="17">
        <f>TRUNC(1000/((1+M165/100)^(NETWORKDAYS($B165,$M$2-1,Feriados!$A$1:$A$936)/252)),6)</f>
        <v>878.690786</v>
      </c>
      <c r="O165" s="18">
        <f t="shared" si="30"/>
        <v>-1.5748251448246542E-3</v>
      </c>
      <c r="P165" s="18">
        <f t="shared" si="37"/>
        <v>1.0769035674278473</v>
      </c>
      <c r="Q165" s="19">
        <f t="shared" si="38"/>
        <v>7.6903567427847319</v>
      </c>
      <c r="R165" s="9">
        <v>1.9</v>
      </c>
      <c r="S165" s="20">
        <f t="shared" si="39"/>
        <v>1.0207701207155451</v>
      </c>
      <c r="T165" s="20">
        <f t="shared" si="31"/>
        <v>7.4692290285005569E-5</v>
      </c>
      <c r="U165" s="20">
        <f t="shared" si="40"/>
        <v>1.0207701207155451</v>
      </c>
      <c r="V165" s="21">
        <f t="shared" si="41"/>
        <v>2.0770120715545071</v>
      </c>
    </row>
    <row r="166" spans="1:22" x14ac:dyDescent="0.3">
      <c r="A166">
        <f t="shared" si="32"/>
        <v>164</v>
      </c>
      <c r="B166" s="7">
        <v>44069</v>
      </c>
      <c r="C166" s="8">
        <v>2.3166000000000002</v>
      </c>
      <c r="D166" s="11">
        <f>TRUNC(1000/((1+C166/100)^(NETWORKDAYS($B166,$C$2-1,Feriados!$A$1:$A$936)/252)),6)</f>
        <v>981.00701800000002</v>
      </c>
      <c r="E166" s="12">
        <f t="shared" si="28"/>
        <v>-3.3426096758970569E-4</v>
      </c>
      <c r="F166" s="12">
        <f t="shared" si="33"/>
        <v>1.0531037700334269</v>
      </c>
      <c r="G166" s="13">
        <f t="shared" si="34"/>
        <v>5.3103770033426922</v>
      </c>
      <c r="H166" s="8">
        <v>3.5962000000000001</v>
      </c>
      <c r="I166" s="14">
        <f>TRUNC(1000/((1+H166/100)^(NETWORKDAYS($B166,$H$2-1,Feriados!$A$1:$A$936)/252)),6)</f>
        <v>937.14925700000003</v>
      </c>
      <c r="J166" s="15">
        <f t="shared" si="29"/>
        <v>-1.721923725081842E-3</v>
      </c>
      <c r="K166" s="15">
        <f t="shared" si="35"/>
        <v>1.0716056336928517</v>
      </c>
      <c r="L166" s="16">
        <f t="shared" si="36"/>
        <v>7.1605633692851667</v>
      </c>
      <c r="M166" s="8">
        <v>4.8582000000000001</v>
      </c>
      <c r="N166" s="17">
        <f>TRUNC(1000/((1+M166/100)^(NETWORKDAYS($B166,$M$2-1,Feriados!$A$1:$A$936)/252)),6)</f>
        <v>874.231675</v>
      </c>
      <c r="O166" s="18">
        <f t="shared" si="30"/>
        <v>-5.0747214731804435E-3</v>
      </c>
      <c r="P166" s="18">
        <f t="shared" si="37"/>
        <v>1.0714385817696765</v>
      </c>
      <c r="Q166" s="19">
        <f t="shared" si="38"/>
        <v>7.1438581769676546</v>
      </c>
      <c r="R166" s="9">
        <v>1.9</v>
      </c>
      <c r="S166" s="20">
        <f t="shared" si="39"/>
        <v>1.0208463643737158</v>
      </c>
      <c r="T166" s="20">
        <f t="shared" si="31"/>
        <v>7.4692290285005569E-5</v>
      </c>
      <c r="U166" s="20">
        <f t="shared" si="40"/>
        <v>1.0208463643737158</v>
      </c>
      <c r="V166" s="21">
        <f t="shared" si="41"/>
        <v>2.0846364373715787</v>
      </c>
    </row>
    <row r="167" spans="1:22" x14ac:dyDescent="0.3">
      <c r="A167">
        <f t="shared" si="32"/>
        <v>165</v>
      </c>
      <c r="B167" s="7">
        <v>44070</v>
      </c>
      <c r="C167" s="8">
        <v>2.3679000000000001</v>
      </c>
      <c r="D167" s="11">
        <f>TRUNC(1000/((1+C167/100)^(NETWORKDAYS($B167,$C$2-1,Feriados!$A$1:$A$936)/252)),6)</f>
        <v>980.68644200000006</v>
      </c>
      <c r="E167" s="12">
        <f t="shared" si="28"/>
        <v>-3.2678257557583468E-4</v>
      </c>
      <c r="F167" s="12">
        <f t="shared" si="33"/>
        <v>1.0527596340711067</v>
      </c>
      <c r="G167" s="13">
        <f t="shared" si="34"/>
        <v>5.2759634071106731</v>
      </c>
      <c r="H167" s="8">
        <v>3.6467000000000001</v>
      </c>
      <c r="I167" s="14">
        <f>TRUNC(1000/((1+H167/100)^(NETWORKDAYS($B167,$H$2-1,Feriados!$A$1:$A$936)/252)),6)</f>
        <v>936.44358999999997</v>
      </c>
      <c r="J167" s="15">
        <f t="shared" si="29"/>
        <v>-7.5299318089316891E-4</v>
      </c>
      <c r="K167" s="15">
        <f t="shared" si="35"/>
        <v>1.0707987219580744</v>
      </c>
      <c r="L167" s="16">
        <f t="shared" si="36"/>
        <v>7.0798721958074351</v>
      </c>
      <c r="M167" s="8">
        <v>4.8691000000000004</v>
      </c>
      <c r="N167" s="17">
        <f>TRUNC(1000/((1+M167/100)^(NETWORKDAYS($B167,$M$2-1,Feriados!$A$1:$A$936)/252)),6)</f>
        <v>874.13914499999998</v>
      </c>
      <c r="O167" s="18">
        <f t="shared" si="30"/>
        <v>-1.058415093458942E-4</v>
      </c>
      <c r="P167" s="18">
        <f t="shared" si="37"/>
        <v>1.0713251790930107</v>
      </c>
      <c r="Q167" s="19">
        <f t="shared" si="38"/>
        <v>7.1325179093010727</v>
      </c>
      <c r="R167" s="9">
        <v>1.9</v>
      </c>
      <c r="S167" s="20">
        <f t="shared" si="39"/>
        <v>1.0209226137267</v>
      </c>
      <c r="T167" s="20">
        <f t="shared" si="31"/>
        <v>7.4692290285005569E-5</v>
      </c>
      <c r="U167" s="20">
        <f t="shared" si="40"/>
        <v>1.0209226137267</v>
      </c>
      <c r="V167" s="21">
        <f t="shared" si="41"/>
        <v>2.0922613726700012</v>
      </c>
    </row>
    <row r="168" spans="1:22" x14ac:dyDescent="0.3">
      <c r="A168">
        <f t="shared" si="32"/>
        <v>166</v>
      </c>
      <c r="B168" s="7">
        <v>44071</v>
      </c>
      <c r="C168" s="8">
        <v>2.33</v>
      </c>
      <c r="D168" s="11">
        <f>TRUNC(1000/((1+C168/100)^(NETWORKDAYS($B168,$C$2-1,Feriados!$A$1:$A$936)/252)),6)</f>
        <v>981.07878000000005</v>
      </c>
      <c r="E168" s="12">
        <f t="shared" si="28"/>
        <v>4.0006467225128794E-4</v>
      </c>
      <c r="F168" s="12">
        <f t="shared" si="33"/>
        <v>1.0531808060090708</v>
      </c>
      <c r="G168" s="13">
        <f t="shared" si="34"/>
        <v>5.3180806009070825</v>
      </c>
      <c r="H168" s="8">
        <v>3.56</v>
      </c>
      <c r="I168" s="14">
        <f>TRUNC(1000/((1+H168/100)^(NETWORKDAYS($B168,$H$2-1,Feriados!$A$1:$A$936)/252)),6)</f>
        <v>938.01160000000004</v>
      </c>
      <c r="J168" s="15">
        <f t="shared" si="29"/>
        <v>1.6744308111502626E-3</v>
      </c>
      <c r="K168" s="15">
        <f t="shared" si="35"/>
        <v>1.0725917003306613</v>
      </c>
      <c r="L168" s="16">
        <f t="shared" si="36"/>
        <v>7.2591700330661313</v>
      </c>
      <c r="M168" s="8">
        <v>4.7405999999999997</v>
      </c>
      <c r="N168" s="17">
        <f>TRUNC(1000/((1+M168/100)^(NETWORKDAYS($B168,$M$2-1,Feriados!$A$1:$A$936)/252)),6)</f>
        <v>877.33808099999999</v>
      </c>
      <c r="O168" s="18">
        <f t="shared" si="30"/>
        <v>3.6595272254968947E-3</v>
      </c>
      <c r="P168" s="18">
        <f t="shared" si="37"/>
        <v>1.0752457227532619</v>
      </c>
      <c r="Q168" s="19">
        <f t="shared" si="38"/>
        <v>7.5245722753261912</v>
      </c>
      <c r="R168" s="9">
        <v>1.9</v>
      </c>
      <c r="S168" s="20">
        <f t="shared" si="39"/>
        <v>1.020998868774923</v>
      </c>
      <c r="T168" s="20">
        <f t="shared" si="31"/>
        <v>7.4692290285005569E-5</v>
      </c>
      <c r="U168" s="20">
        <f t="shared" si="40"/>
        <v>1.020998868774923</v>
      </c>
      <c r="V168" s="21">
        <f t="shared" si="41"/>
        <v>2.0998868774922963</v>
      </c>
    </row>
    <row r="169" spans="1:22" x14ac:dyDescent="0.3">
      <c r="A169">
        <f t="shared" si="32"/>
        <v>167</v>
      </c>
      <c r="B169" s="7">
        <v>44074</v>
      </c>
      <c r="C169" s="8">
        <v>2.36</v>
      </c>
      <c r="D169" s="11">
        <f>TRUNC(1000/((1+C169/100)^(NETWORKDAYS($B169,$C$2-1,Feriados!$A$1:$A$936)/252)),6)</f>
        <v>980.93109400000003</v>
      </c>
      <c r="E169" s="12">
        <f t="shared" si="28"/>
        <v>-1.5053429246525418E-4</v>
      </c>
      <c r="F169" s="12">
        <f t="shared" si="33"/>
        <v>1.0530222661816002</v>
      </c>
      <c r="G169" s="13">
        <f t="shared" si="34"/>
        <v>5.3022266181600219</v>
      </c>
      <c r="H169" s="8">
        <v>3.6</v>
      </c>
      <c r="I169" s="14">
        <f>TRUNC(1000/((1+H169/100)^(NETWORKDAYS($B169,$H$2-1,Feriados!$A$1:$A$936)/252)),6)</f>
        <v>937.48073299999999</v>
      </c>
      <c r="J169" s="15">
        <f t="shared" si="29"/>
        <v>-5.6594929103226388E-4</v>
      </c>
      <c r="K169" s="15">
        <f t="shared" si="35"/>
        <v>1.071984667818292</v>
      </c>
      <c r="L169" s="16">
        <f t="shared" si="36"/>
        <v>7.1984667818292047</v>
      </c>
      <c r="M169" s="8">
        <v>4.78</v>
      </c>
      <c r="N169" s="17">
        <f>TRUNC(1000/((1+M169/100)^(NETWORKDAYS($B169,$M$2-1,Feriados!$A$1:$A$936)/252)),6)</f>
        <v>876.56870000000004</v>
      </c>
      <c r="O169" s="18">
        <f t="shared" si="30"/>
        <v>-8.769492817671809E-4</v>
      </c>
      <c r="P169" s="18">
        <f t="shared" si="37"/>
        <v>1.0743027867889703</v>
      </c>
      <c r="Q169" s="19">
        <f t="shared" si="38"/>
        <v>7.4302786788970288</v>
      </c>
      <c r="R169" s="9">
        <v>1.9</v>
      </c>
      <c r="S169" s="20">
        <f t="shared" si="39"/>
        <v>1.0210751295188101</v>
      </c>
      <c r="T169" s="20">
        <f t="shared" si="31"/>
        <v>7.4692290285005569E-5</v>
      </c>
      <c r="U169" s="20">
        <f t="shared" si="40"/>
        <v>1.0210751295188101</v>
      </c>
      <c r="V169" s="21">
        <f t="shared" si="41"/>
        <v>2.1075129518810076</v>
      </c>
    </row>
    <row r="170" spans="1:22" x14ac:dyDescent="0.3">
      <c r="A170">
        <f t="shared" si="32"/>
        <v>168</v>
      </c>
      <c r="B170" s="7">
        <v>44075</v>
      </c>
      <c r="C170" s="8">
        <v>2.3159000000000001</v>
      </c>
      <c r="D170" s="11">
        <f>TRUNC(1000/((1+C170/100)^(NETWORKDAYS($B170,$C$2-1,Feriados!$A$1:$A$936)/252)),6)</f>
        <v>981.36921400000006</v>
      </c>
      <c r="E170" s="12">
        <f t="shared" si="28"/>
        <v>4.4663687661627982E-4</v>
      </c>
      <c r="F170" s="12">
        <f t="shared" si="33"/>
        <v>1.0534925847575749</v>
      </c>
      <c r="G170" s="13">
        <f t="shared" si="34"/>
        <v>5.3492584757574901</v>
      </c>
      <c r="H170" s="8">
        <v>3.5165000000000002</v>
      </c>
      <c r="I170" s="14">
        <f>TRUNC(1000/((1+H170/100)^(NETWORKDAYS($B170,$H$2-1,Feriados!$A$1:$A$936)/252)),6)</f>
        <v>938.99033599999996</v>
      </c>
      <c r="J170" s="15">
        <f t="shared" si="29"/>
        <v>1.6102762935394921E-3</v>
      </c>
      <c r="K170" s="15">
        <f t="shared" si="35"/>
        <v>1.0737108593159177</v>
      </c>
      <c r="L170" s="16">
        <f t="shared" si="36"/>
        <v>7.3710859315917698</v>
      </c>
      <c r="M170" s="8">
        <v>4.7</v>
      </c>
      <c r="N170" s="17">
        <f>TRUNC(1000/((1+M170/100)^(NETWORKDAYS($B170,$M$2-1,Feriados!$A$1:$A$936)/252)),6)</f>
        <v>878.61986000000002</v>
      </c>
      <c r="O170" s="18">
        <f t="shared" si="30"/>
        <v>2.3399877271457203E-3</v>
      </c>
      <c r="P170" s="18">
        <f t="shared" si="37"/>
        <v>1.0768166421252949</v>
      </c>
      <c r="Q170" s="19">
        <f t="shared" si="38"/>
        <v>7.6816642125294932</v>
      </c>
      <c r="R170" s="9">
        <v>1.9</v>
      </c>
      <c r="S170" s="20">
        <f t="shared" si="39"/>
        <v>1.0211513959587868</v>
      </c>
      <c r="T170" s="20">
        <f t="shared" si="31"/>
        <v>7.4692290285005569E-5</v>
      </c>
      <c r="U170" s="20">
        <f t="shared" si="40"/>
        <v>1.0211513959587868</v>
      </c>
      <c r="V170" s="21">
        <f t="shared" si="41"/>
        <v>2.1151395958786789</v>
      </c>
    </row>
    <row r="171" spans="1:22" x14ac:dyDescent="0.3">
      <c r="A171">
        <f t="shared" si="32"/>
        <v>169</v>
      </c>
      <c r="B171" s="7">
        <v>44076</v>
      </c>
      <c r="C171" s="8">
        <v>2.3418000000000001</v>
      </c>
      <c r="D171" s="11">
        <f>TRUNC(1000/((1+C171/100)^(NETWORKDAYS($B171,$C$2-1,Feriados!$A$1:$A$936)/252)),6)</f>
        <v>981.25533099999996</v>
      </c>
      <c r="E171" s="12">
        <f t="shared" si="28"/>
        <v>-1.1604500974293774E-4</v>
      </c>
      <c r="F171" s="12">
        <f t="shared" si="33"/>
        <v>1.0533703322003125</v>
      </c>
      <c r="G171" s="13">
        <f t="shared" si="34"/>
        <v>5.3370332200312509</v>
      </c>
      <c r="H171" s="8">
        <v>3.5768</v>
      </c>
      <c r="I171" s="14">
        <f>TRUNC(1000/((1+H171/100)^(NETWORKDAYS($B171,$H$2-1,Feriados!$A$1:$A$936)/252)),6)</f>
        <v>938.12569399999995</v>
      </c>
      <c r="J171" s="15">
        <f t="shared" si="29"/>
        <v>-9.2082097850254563E-4</v>
      </c>
      <c r="K171" s="15">
        <f t="shared" si="35"/>
        <v>1.0727221638318136</v>
      </c>
      <c r="L171" s="16">
        <f t="shared" si="36"/>
        <v>7.2722163831813624</v>
      </c>
      <c r="M171" s="8">
        <v>4.74</v>
      </c>
      <c r="N171" s="17">
        <f>TRUNC(1000/((1+M171/100)^(NETWORKDAYS($B171,$M$2-1,Feriados!$A$1:$A$936)/252)),6)</f>
        <v>877.83611699999994</v>
      </c>
      <c r="O171" s="18">
        <f t="shared" si="30"/>
        <v>-8.9201603068711499E-4</v>
      </c>
      <c r="P171" s="18">
        <f t="shared" si="37"/>
        <v>1.0758561044184085</v>
      </c>
      <c r="Q171" s="19">
        <f t="shared" si="38"/>
        <v>7.585610441840851</v>
      </c>
      <c r="R171" s="9">
        <v>1.9</v>
      </c>
      <c r="S171" s="20">
        <f t="shared" si="39"/>
        <v>1.0212276680952788</v>
      </c>
      <c r="T171" s="20">
        <f t="shared" si="31"/>
        <v>7.4692290285005569E-5</v>
      </c>
      <c r="U171" s="20">
        <f t="shared" si="40"/>
        <v>1.0212276680952788</v>
      </c>
      <c r="V171" s="21">
        <f t="shared" si="41"/>
        <v>2.1227668095278762</v>
      </c>
    </row>
    <row r="172" spans="1:22" x14ac:dyDescent="0.3">
      <c r="A172">
        <f t="shared" si="32"/>
        <v>170</v>
      </c>
      <c r="B172" s="7">
        <v>44077</v>
      </c>
      <c r="C172" s="8">
        <v>2.3090000000000002</v>
      </c>
      <c r="D172" s="11">
        <f>TRUNC(1000/((1+C172/100)^(NETWORKDAYS($B172,$C$2-1,Feriados!$A$1:$A$936)/252)),6)</f>
        <v>981.60140200000001</v>
      </c>
      <c r="E172" s="12">
        <f t="shared" si="28"/>
        <v>3.5268190558257473E-4</v>
      </c>
      <c r="F172" s="12">
        <f t="shared" si="33"/>
        <v>1.0537418368563571</v>
      </c>
      <c r="G172" s="13">
        <f t="shared" si="34"/>
        <v>5.3741836856357139</v>
      </c>
      <c r="H172" s="8">
        <v>3.5268999999999999</v>
      </c>
      <c r="I172" s="14">
        <f>TRUNC(1000/((1+H172/100)^(NETWORKDAYS($B172,$H$2-1,Feriados!$A$1:$A$936)/252)),6)</f>
        <v>939.07682599999998</v>
      </c>
      <c r="J172" s="15">
        <f t="shared" si="29"/>
        <v>1.0138641400434523E-3</v>
      </c>
      <c r="K172" s="15">
        <f t="shared" si="35"/>
        <v>1.0738097583659525</v>
      </c>
      <c r="L172" s="16">
        <f t="shared" si="36"/>
        <v>7.3809758365952494</v>
      </c>
      <c r="M172" s="8">
        <v>4.6950000000000003</v>
      </c>
      <c r="N172" s="17">
        <f>TRUNC(1000/((1+M172/100)^(NETWORKDAYS($B172,$M$2-1,Feriados!$A$1:$A$936)/252)),6)</f>
        <v>879.05812700000001</v>
      </c>
      <c r="O172" s="18">
        <f t="shared" si="30"/>
        <v>1.3920707707679725E-3</v>
      </c>
      <c r="P172" s="18">
        <f t="shared" si="37"/>
        <v>1.0773537722549216</v>
      </c>
      <c r="Q172" s="19">
        <f t="shared" si="38"/>
        <v>7.7353772254921571</v>
      </c>
      <c r="R172" s="9">
        <v>1.9</v>
      </c>
      <c r="S172" s="20">
        <f t="shared" si="39"/>
        <v>1.0213039459287112</v>
      </c>
      <c r="T172" s="20">
        <f t="shared" si="31"/>
        <v>7.4692290285005569E-5</v>
      </c>
      <c r="U172" s="20">
        <f t="shared" si="40"/>
        <v>1.0213039459287112</v>
      </c>
      <c r="V172" s="21">
        <f t="shared" si="41"/>
        <v>2.130394592871121</v>
      </c>
    </row>
    <row r="173" spans="1:22" x14ac:dyDescent="0.3">
      <c r="A173">
        <f t="shared" si="32"/>
        <v>171</v>
      </c>
      <c r="B173" s="7">
        <v>44078</v>
      </c>
      <c r="C173" s="8">
        <v>2.2709999999999999</v>
      </c>
      <c r="D173" s="11">
        <f>TRUNC(1000/((1+C173/100)^(NETWORKDAYS($B173,$C$2-1,Feriados!$A$1:$A$936)/252)),6)</f>
        <v>981.98559399999999</v>
      </c>
      <c r="E173" s="12">
        <f t="shared" si="28"/>
        <v>3.9139308401270334E-4</v>
      </c>
      <c r="F173" s="12">
        <f t="shared" si="33"/>
        <v>1.0541542641236377</v>
      </c>
      <c r="G173" s="13">
        <f t="shared" si="34"/>
        <v>5.4154264123637663</v>
      </c>
      <c r="H173" s="8">
        <v>3.4773000000000001</v>
      </c>
      <c r="I173" s="14">
        <f>TRUNC(1000/((1+H173/100)^(NETWORKDAYS($B173,$H$2-1,Feriados!$A$1:$A$936)/252)),6)</f>
        <v>940.02079100000003</v>
      </c>
      <c r="J173" s="15">
        <f t="shared" si="29"/>
        <v>1.0052052972289172E-3</v>
      </c>
      <c r="K173" s="15">
        <f t="shared" si="35"/>
        <v>1.074889157623278</v>
      </c>
      <c r="L173" s="16">
        <f t="shared" si="36"/>
        <v>7.4889157623277969</v>
      </c>
      <c r="M173" s="8">
        <v>4.6360999999999999</v>
      </c>
      <c r="N173" s="17">
        <f>TRUNC(1000/((1+M173/100)^(NETWORKDAYS($B173,$M$2-1,Feriados!$A$1:$A$936)/252)),6)</f>
        <v>880.60740699999997</v>
      </c>
      <c r="O173" s="18">
        <f t="shared" si="30"/>
        <v>1.7624318033293562E-3</v>
      </c>
      <c r="P173" s="18">
        <f t="shared" si="37"/>
        <v>1.0792525348065805</v>
      </c>
      <c r="Q173" s="19">
        <f t="shared" si="38"/>
        <v>7.9252534806580455</v>
      </c>
      <c r="R173" s="9">
        <v>1.9</v>
      </c>
      <c r="S173" s="20">
        <f t="shared" si="39"/>
        <v>1.0213802294595098</v>
      </c>
      <c r="T173" s="20">
        <f t="shared" si="31"/>
        <v>7.4692290285005569E-5</v>
      </c>
      <c r="U173" s="20">
        <f t="shared" si="40"/>
        <v>1.0213802294595098</v>
      </c>
      <c r="V173" s="21">
        <f t="shared" si="41"/>
        <v>2.1380229459509792</v>
      </c>
    </row>
    <row r="174" spans="1:22" x14ac:dyDescent="0.3">
      <c r="A174">
        <f t="shared" si="32"/>
        <v>172</v>
      </c>
      <c r="B174" s="7">
        <v>44082</v>
      </c>
      <c r="C174" s="8">
        <v>2.33</v>
      </c>
      <c r="D174" s="11">
        <f>TRUNC(1000/((1+C174/100)^(NETWORKDAYS($B174,$C$2-1,Feriados!$A$1:$A$936)/252)),6)</f>
        <v>981.61694899999998</v>
      </c>
      <c r="E174" s="12">
        <f t="shared" si="28"/>
        <v>-3.7540774758049178E-4</v>
      </c>
      <c r="F174" s="12">
        <f t="shared" si="33"/>
        <v>1.0537585264457405</v>
      </c>
      <c r="G174" s="13">
        <f t="shared" si="34"/>
        <v>5.3758526445740529</v>
      </c>
      <c r="H174" s="8">
        <v>3.5911</v>
      </c>
      <c r="I174" s="14">
        <f>TRUNC(1000/((1+H174/100)^(NETWORKDAYS($B174,$H$2-1,Feriados!$A$1:$A$936)/252)),6)</f>
        <v>938.28435400000001</v>
      </c>
      <c r="J174" s="15">
        <f t="shared" si="29"/>
        <v>-1.8472325470086925E-3</v>
      </c>
      <c r="K174" s="15">
        <f t="shared" si="35"/>
        <v>1.0729035873868895</v>
      </c>
      <c r="L174" s="16">
        <f t="shared" si="36"/>
        <v>7.2903587386889512</v>
      </c>
      <c r="M174" s="8">
        <v>4.7835999999999999</v>
      </c>
      <c r="N174" s="17">
        <f>TRUNC(1000/((1+M174/100)^(NETWORKDAYS($B174,$M$2-1,Feriados!$A$1:$A$936)/252)),6)</f>
        <v>877.29672000000005</v>
      </c>
      <c r="O174" s="18">
        <f t="shared" si="30"/>
        <v>-3.7595493447852846E-3</v>
      </c>
      <c r="P174" s="18">
        <f t="shared" si="37"/>
        <v>1.0751950316464904</v>
      </c>
      <c r="Q174" s="19">
        <f t="shared" si="38"/>
        <v>7.519503164649044</v>
      </c>
      <c r="R174" s="9">
        <v>1.9</v>
      </c>
      <c r="S174" s="20">
        <f t="shared" si="39"/>
        <v>1.0214565186880999</v>
      </c>
      <c r="T174" s="20">
        <f t="shared" si="31"/>
        <v>7.4692290285005569E-5</v>
      </c>
      <c r="U174" s="20">
        <f t="shared" si="40"/>
        <v>1.0214565186880999</v>
      </c>
      <c r="V174" s="21">
        <f t="shared" si="41"/>
        <v>2.1456518688099946</v>
      </c>
    </row>
    <row r="175" spans="1:22" x14ac:dyDescent="0.3">
      <c r="A175">
        <f t="shared" si="32"/>
        <v>173</v>
      </c>
      <c r="B175" s="7">
        <v>44083</v>
      </c>
      <c r="C175" s="8">
        <v>2.2980999999999998</v>
      </c>
      <c r="D175" s="11">
        <f>TRUNC(1000/((1+C175/100)^(NETWORKDAYS($B175,$C$2-1,Feriados!$A$1:$A$936)/252)),6)</f>
        <v>981.95205399999998</v>
      </c>
      <c r="E175" s="12">
        <f t="shared" si="28"/>
        <v>3.4138061729827029E-4</v>
      </c>
      <c r="F175" s="12">
        <f t="shared" si="33"/>
        <v>1.054118259181982</v>
      </c>
      <c r="G175" s="13">
        <f t="shared" si="34"/>
        <v>5.4118259181981987</v>
      </c>
      <c r="H175" s="8">
        <v>3.5638000000000001</v>
      </c>
      <c r="I175" s="14">
        <f>TRUNC(1000/((1+H175/100)^(NETWORKDAYS($B175,$H$2-1,Feriados!$A$1:$A$936)/252)),6)</f>
        <v>938.86143700000002</v>
      </c>
      <c r="J175" s="15">
        <f t="shared" si="29"/>
        <v>6.1504062978334773E-4</v>
      </c>
      <c r="K175" s="15">
        <f t="shared" si="35"/>
        <v>1.0735634666849727</v>
      </c>
      <c r="L175" s="16">
        <f t="shared" si="36"/>
        <v>7.3563466684972711</v>
      </c>
      <c r="M175" s="8">
        <v>4.7567000000000004</v>
      </c>
      <c r="N175" s="17">
        <f>TRUNC(1000/((1+M175/100)^(NETWORKDAYS($B175,$M$2-1,Feriados!$A$1:$A$936)/252)),6)</f>
        <v>878.08990900000003</v>
      </c>
      <c r="O175" s="18">
        <f t="shared" si="30"/>
        <v>9.0412853703591978E-4</v>
      </c>
      <c r="P175" s="18">
        <f t="shared" si="37"/>
        <v>1.0761671461574813</v>
      </c>
      <c r="Q175" s="19">
        <f t="shared" si="38"/>
        <v>7.6167146157481325</v>
      </c>
      <c r="R175" s="9">
        <v>1.9</v>
      </c>
      <c r="S175" s="20">
        <f t="shared" si="39"/>
        <v>1.0215328136149073</v>
      </c>
      <c r="T175" s="20">
        <f t="shared" si="31"/>
        <v>7.4692290285005569E-5</v>
      </c>
      <c r="U175" s="20">
        <f t="shared" si="40"/>
        <v>1.0215328136149073</v>
      </c>
      <c r="V175" s="21">
        <f t="shared" si="41"/>
        <v>2.1532813614907331</v>
      </c>
    </row>
    <row r="176" spans="1:22" x14ac:dyDescent="0.3">
      <c r="A176">
        <f t="shared" si="32"/>
        <v>174</v>
      </c>
      <c r="B176" s="7">
        <v>44084</v>
      </c>
      <c r="C176" s="8">
        <v>2.34</v>
      </c>
      <c r="D176" s="11">
        <f>TRUNC(1000/((1+C176/100)^(NETWORKDAYS($B176,$C$2-1,Feriados!$A$1:$A$936)/252)),6)</f>
        <v>981.71988399999998</v>
      </c>
      <c r="E176" s="12">
        <f t="shared" si="28"/>
        <v>-2.3643720592492201E-4</v>
      </c>
      <c r="F176" s="12">
        <f t="shared" si="33"/>
        <v>1.0538690264060666</v>
      </c>
      <c r="G176" s="13">
        <f t="shared" si="34"/>
        <v>5.3869026406066611</v>
      </c>
      <c r="H176" s="8">
        <v>3.6234000000000002</v>
      </c>
      <c r="I176" s="14">
        <f>TRUNC(1000/((1+H176/100)^(NETWORKDAYS($B176,$H$2-1,Feriados!$A$1:$A$936)/252)),6)</f>
        <v>938.02129100000002</v>
      </c>
      <c r="J176" s="15">
        <f t="shared" si="29"/>
        <v>-8.9485622360263584E-4</v>
      </c>
      <c r="K176" s="15">
        <f t="shared" si="35"/>
        <v>1.0726027817353772</v>
      </c>
      <c r="L176" s="16">
        <f t="shared" si="36"/>
        <v>7.2602781735377153</v>
      </c>
      <c r="M176" s="8">
        <v>4.8956999999999997</v>
      </c>
      <c r="N176" s="17">
        <f>TRUNC(1000/((1+M176/100)^(NETWORKDAYS($B176,$M$2-1,Feriados!$A$1:$A$936)/252)),6)</f>
        <v>875.00447699999995</v>
      </c>
      <c r="O176" s="18">
        <f t="shared" si="30"/>
        <v>-3.5137996330169008E-3</v>
      </c>
      <c r="P176" s="18">
        <f t="shared" si="37"/>
        <v>1.0723857104342482</v>
      </c>
      <c r="Q176" s="19">
        <f t="shared" si="38"/>
        <v>7.238571043424824</v>
      </c>
      <c r="R176" s="9">
        <v>1.9</v>
      </c>
      <c r="S176" s="20">
        <f t="shared" si="39"/>
        <v>1.0216091142403576</v>
      </c>
      <c r="T176" s="20">
        <f t="shared" si="31"/>
        <v>7.4692290285005569E-5</v>
      </c>
      <c r="U176" s="20">
        <f t="shared" si="40"/>
        <v>1.0216091142403576</v>
      </c>
      <c r="V176" s="21">
        <f t="shared" si="41"/>
        <v>2.1609114240357608</v>
      </c>
    </row>
    <row r="177" spans="1:22" x14ac:dyDescent="0.3">
      <c r="A177">
        <f t="shared" si="32"/>
        <v>175</v>
      </c>
      <c r="B177" s="7">
        <v>44085</v>
      </c>
      <c r="C177" s="8">
        <v>2.3193999999999999</v>
      </c>
      <c r="D177" s="11">
        <f>TRUNC(1000/((1+C177/100)^(NETWORKDAYS($B177,$C$2-1,Feriados!$A$1:$A$936)/252)),6)</f>
        <v>981.96687399999996</v>
      </c>
      <c r="E177" s="12">
        <f t="shared" si="28"/>
        <v>2.5158907752143023E-4</v>
      </c>
      <c r="F177" s="12">
        <f t="shared" si="33"/>
        <v>1.0541341683422485</v>
      </c>
      <c r="G177" s="13">
        <f t="shared" si="34"/>
        <v>5.413416834224849</v>
      </c>
      <c r="H177" s="8">
        <v>3.6648999999999998</v>
      </c>
      <c r="I177" s="14">
        <f>TRUNC(1000/((1+H177/100)^(NETWORKDAYS($B177,$H$2-1,Feriados!$A$1:$A$936)/252)),6)</f>
        <v>937.48025500000006</v>
      </c>
      <c r="J177" s="15">
        <f t="shared" si="29"/>
        <v>-5.7678434934371747E-4</v>
      </c>
      <c r="K177" s="15">
        <f t="shared" si="35"/>
        <v>1.0719841212378096</v>
      </c>
      <c r="L177" s="16">
        <f t="shared" si="36"/>
        <v>7.1984121237809617</v>
      </c>
      <c r="M177" s="8">
        <v>4.9379999999999997</v>
      </c>
      <c r="N177" s="17">
        <f>TRUNC(1000/((1+M177/100)^(NETWORKDAYS($B177,$M$2-1,Feriados!$A$1:$A$936)/252)),6)</f>
        <v>874.18667300000004</v>
      </c>
      <c r="O177" s="18">
        <f t="shared" si="30"/>
        <v>-9.3462836076430023E-4</v>
      </c>
      <c r="P177" s="18">
        <f t="shared" si="37"/>
        <v>1.0713834283355981</v>
      </c>
      <c r="Q177" s="19">
        <f t="shared" si="38"/>
        <v>7.1383428335598076</v>
      </c>
      <c r="R177" s="9">
        <v>1.9</v>
      </c>
      <c r="S177" s="20">
        <f t="shared" si="39"/>
        <v>1.0216854205648762</v>
      </c>
      <c r="T177" s="20">
        <f t="shared" si="31"/>
        <v>7.4692290285005569E-5</v>
      </c>
      <c r="U177" s="20">
        <f t="shared" si="40"/>
        <v>1.0216854205648762</v>
      </c>
      <c r="V177" s="21">
        <f t="shared" si="41"/>
        <v>2.1685420564876212</v>
      </c>
    </row>
    <row r="178" spans="1:22" x14ac:dyDescent="0.3">
      <c r="A178">
        <f t="shared" si="32"/>
        <v>176</v>
      </c>
      <c r="B178" s="7">
        <v>44088</v>
      </c>
      <c r="C178" s="8">
        <v>2.2799999999999998</v>
      </c>
      <c r="D178" s="11">
        <f>TRUNC(1000/((1+C178/100)^(NETWORKDAYS($B178,$C$2-1,Feriados!$A$1:$A$936)/252)),6)</f>
        <v>982.35495400000002</v>
      </c>
      <c r="E178" s="12">
        <f t="shared" si="28"/>
        <v>3.9520681427807069E-4</v>
      </c>
      <c r="F178" s="12">
        <f t="shared" si="33"/>
        <v>1.0545507693487406</v>
      </c>
      <c r="G178" s="13">
        <f t="shared" si="34"/>
        <v>5.4550769348740591</v>
      </c>
      <c r="H178" s="8">
        <v>3.6251000000000002</v>
      </c>
      <c r="I178" s="14">
        <f>TRUNC(1000/((1+H178/100)^(NETWORKDAYS($B178,$H$2-1,Feriados!$A$1:$A$936)/252)),6)</f>
        <v>938.25875599999995</v>
      </c>
      <c r="J178" s="15">
        <f t="shared" si="29"/>
        <v>8.3041855638854578E-4</v>
      </c>
      <c r="K178" s="15">
        <f t="shared" si="35"/>
        <v>1.0728743167442394</v>
      </c>
      <c r="L178" s="16">
        <f t="shared" si="36"/>
        <v>7.2874316744239387</v>
      </c>
      <c r="M178" s="8">
        <v>4.8418999999999999</v>
      </c>
      <c r="N178" s="17">
        <f>TRUNC(1000/((1+M178/100)^(NETWORKDAYS($B178,$M$2-1,Feriados!$A$1:$A$936)/252)),6)</f>
        <v>876.58832700000005</v>
      </c>
      <c r="O178" s="18">
        <f t="shared" si="30"/>
        <v>2.747301090461729E-3</v>
      </c>
      <c r="P178" s="18">
        <f t="shared" si="37"/>
        <v>1.0743268411965672</v>
      </c>
      <c r="Q178" s="19">
        <f t="shared" si="38"/>
        <v>7.4326841196567184</v>
      </c>
      <c r="R178" s="9">
        <v>1.9</v>
      </c>
      <c r="S178" s="20">
        <f t="shared" si="39"/>
        <v>1.021761732588889</v>
      </c>
      <c r="T178" s="20">
        <f t="shared" si="31"/>
        <v>7.4692290285005569E-5</v>
      </c>
      <c r="U178" s="20">
        <f t="shared" si="40"/>
        <v>1.021761732588889</v>
      </c>
      <c r="V178" s="21">
        <f t="shared" si="41"/>
        <v>2.1761732588889027</v>
      </c>
    </row>
    <row r="179" spans="1:22" x14ac:dyDescent="0.3">
      <c r="A179">
        <f t="shared" si="32"/>
        <v>177</v>
      </c>
      <c r="B179" s="7">
        <v>44089</v>
      </c>
      <c r="C179" s="8">
        <v>2.3226</v>
      </c>
      <c r="D179" s="11">
        <f>TRUNC(1000/((1+C179/100)^(NETWORKDAYS($B179,$C$2-1,Feriados!$A$1:$A$936)/252)),6)</f>
        <v>982.12145199999998</v>
      </c>
      <c r="E179" s="12">
        <f t="shared" si="28"/>
        <v>-2.376961596715077E-4</v>
      </c>
      <c r="F179" s="12">
        <f t="shared" si="33"/>
        <v>1.0543001066806879</v>
      </c>
      <c r="G179" s="13">
        <f t="shared" si="34"/>
        <v>5.4300106680687854</v>
      </c>
      <c r="H179" s="8">
        <v>3.6962000000000002</v>
      </c>
      <c r="I179" s="14">
        <f>TRUNC(1000/((1+H179/100)^(NETWORKDAYS($B179,$H$2-1,Feriados!$A$1:$A$936)/252)),6)</f>
        <v>937.24270300000001</v>
      </c>
      <c r="J179" s="15">
        <f t="shared" si="29"/>
        <v>-1.0829134218065528E-3</v>
      </c>
      <c r="K179" s="15">
        <f t="shared" si="35"/>
        <v>1.0717124867467256</v>
      </c>
      <c r="L179" s="16">
        <f t="shared" si="36"/>
        <v>7.171248674672559</v>
      </c>
      <c r="M179" s="8">
        <v>4.9337999999999997</v>
      </c>
      <c r="N179" s="17">
        <f>TRUNC(1000/((1+M179/100)^(NETWORKDAYS($B179,$M$2-1,Feriados!$A$1:$A$936)/252)),6)</f>
        <v>874.618517</v>
      </c>
      <c r="O179" s="18">
        <f t="shared" si="30"/>
        <v>-2.247132364563198E-3</v>
      </c>
      <c r="P179" s="18">
        <f t="shared" si="37"/>
        <v>1.0719126865815953</v>
      </c>
      <c r="Q179" s="19">
        <f t="shared" si="38"/>
        <v>7.1912686581595331</v>
      </c>
      <c r="R179" s="9">
        <v>1.9</v>
      </c>
      <c r="S179" s="20">
        <f t="shared" si="39"/>
        <v>1.0218380503128217</v>
      </c>
      <c r="T179" s="20">
        <f t="shared" si="31"/>
        <v>7.4692290285005569E-5</v>
      </c>
      <c r="U179" s="20">
        <f t="shared" si="40"/>
        <v>1.0218380503128217</v>
      </c>
      <c r="V179" s="21">
        <f t="shared" si="41"/>
        <v>2.1838050312821711</v>
      </c>
    </row>
    <row r="180" spans="1:22" x14ac:dyDescent="0.3">
      <c r="A180">
        <f t="shared" si="32"/>
        <v>178</v>
      </c>
      <c r="B180" s="7">
        <v>44090</v>
      </c>
      <c r="C180" s="8">
        <v>2.3416999999999999</v>
      </c>
      <c r="D180" s="11">
        <f>TRUNC(1000/((1+C180/100)^(NETWORKDAYS($B180,$C$2-1,Feriados!$A$1:$A$936)/252)),6)</f>
        <v>982.067635</v>
      </c>
      <c r="E180" s="12">
        <f t="shared" si="28"/>
        <v>-5.4796685165947601E-5</v>
      </c>
      <c r="F180" s="12">
        <f t="shared" si="33"/>
        <v>1.0542423345296716</v>
      </c>
      <c r="G180" s="13">
        <f t="shared" si="34"/>
        <v>5.4242334529671643</v>
      </c>
      <c r="H180" s="8">
        <v>3.74</v>
      </c>
      <c r="I180" s="14">
        <f>TRUNC(1000/((1+H180/100)^(NETWORKDAYS($B180,$H$2-1,Feriados!$A$1:$A$936)/252)),6)</f>
        <v>936.67265899999995</v>
      </c>
      <c r="J180" s="15">
        <f t="shared" si="29"/>
        <v>-6.0821385770770675E-4</v>
      </c>
      <c r="K180" s="15">
        <f t="shared" si="35"/>
        <v>1.0710606563608078</v>
      </c>
      <c r="L180" s="16">
        <f t="shared" si="36"/>
        <v>7.1060656360807828</v>
      </c>
      <c r="M180" s="8">
        <v>5.0312000000000001</v>
      </c>
      <c r="N180" s="17">
        <f>TRUNC(1000/((1+M180/100)^(NETWORKDAYS($B180,$M$2-1,Feriados!$A$1:$A$936)/252)),6)</f>
        <v>872.53413</v>
      </c>
      <c r="O180" s="18">
        <f t="shared" si="30"/>
        <v>-2.3831955984073838E-3</v>
      </c>
      <c r="P180" s="18">
        <f t="shared" si="37"/>
        <v>1.069358108985057</v>
      </c>
      <c r="Q180" s="19">
        <f t="shared" si="38"/>
        <v>6.935810898505701</v>
      </c>
      <c r="R180" s="9">
        <v>1.9</v>
      </c>
      <c r="S180" s="20">
        <f t="shared" si="39"/>
        <v>1.0219143737370999</v>
      </c>
      <c r="T180" s="20">
        <f t="shared" si="31"/>
        <v>7.4692290285005569E-5</v>
      </c>
      <c r="U180" s="20">
        <f t="shared" si="40"/>
        <v>1.0219143737370999</v>
      </c>
      <c r="V180" s="21">
        <f t="shared" si="41"/>
        <v>2.1914373737099924</v>
      </c>
    </row>
    <row r="181" spans="1:22" x14ac:dyDescent="0.3">
      <c r="A181">
        <f t="shared" si="32"/>
        <v>179</v>
      </c>
      <c r="B181" s="7">
        <v>44091</v>
      </c>
      <c r="C181" s="8">
        <v>2.2923</v>
      </c>
      <c r="D181" s="11">
        <f>TRUNC(1000/((1+C181/100)^(NETWORKDAYS($B181,$C$2-1,Feriados!$A$1:$A$936)/252)),6)</f>
        <v>982.52673600000003</v>
      </c>
      <c r="E181" s="12">
        <f t="shared" si="28"/>
        <v>4.6748409543106995E-4</v>
      </c>
      <c r="F181" s="12">
        <f t="shared" si="33"/>
        <v>1.0547351760537944</v>
      </c>
      <c r="G181" s="13">
        <f t="shared" si="34"/>
        <v>5.473517605379441</v>
      </c>
      <c r="H181" s="8">
        <v>3.6410999999999998</v>
      </c>
      <c r="I181" s="14">
        <f>TRUNC(1000/((1+H181/100)^(NETWORKDAYS($B181,$H$2-1,Feriados!$A$1:$A$936)/252)),6)</f>
        <v>938.39898800000003</v>
      </c>
      <c r="J181" s="15">
        <f t="shared" si="29"/>
        <v>1.8430440809953375E-3</v>
      </c>
      <c r="K181" s="15">
        <f t="shared" si="35"/>
        <v>1.0730346683639005</v>
      </c>
      <c r="L181" s="16">
        <f t="shared" si="36"/>
        <v>7.303466836390049</v>
      </c>
      <c r="M181" s="8">
        <v>4.9157999999999999</v>
      </c>
      <c r="N181" s="17">
        <f>TRUNC(1000/((1+M181/100)^(NETWORKDAYS($B181,$M$2-1,Feriados!$A$1:$A$936)/252)),6)</f>
        <v>875.36932200000001</v>
      </c>
      <c r="O181" s="18">
        <f t="shared" si="30"/>
        <v>3.2493766175083483E-3</v>
      </c>
      <c r="P181" s="18">
        <f t="shared" si="37"/>
        <v>1.0728328562201359</v>
      </c>
      <c r="Q181" s="19">
        <f t="shared" si="38"/>
        <v>7.2832856220135911</v>
      </c>
      <c r="R181" s="9">
        <v>1.9</v>
      </c>
      <c r="S181" s="20">
        <f t="shared" si="39"/>
        <v>1.0219907028621495</v>
      </c>
      <c r="T181" s="20">
        <f t="shared" si="31"/>
        <v>7.4692290285005569E-5</v>
      </c>
      <c r="U181" s="20">
        <f t="shared" si="40"/>
        <v>1.0219907028621495</v>
      </c>
      <c r="V181" s="21">
        <f t="shared" si="41"/>
        <v>2.1990702862149547</v>
      </c>
    </row>
    <row r="182" spans="1:22" x14ac:dyDescent="0.3">
      <c r="A182">
        <f t="shared" si="32"/>
        <v>180</v>
      </c>
      <c r="B182" s="7">
        <v>44092</v>
      </c>
      <c r="C182" s="8">
        <v>2.4077000000000002</v>
      </c>
      <c r="D182" s="11">
        <f>TRUNC(1000/((1+C182/100)^(NETWORKDAYS($B182,$C$2-1,Feriados!$A$1:$A$936)/252)),6)</f>
        <v>981.75817400000005</v>
      </c>
      <c r="E182" s="12">
        <f t="shared" si="28"/>
        <v>-7.8223011327804848E-4</v>
      </c>
      <c r="F182" s="12">
        <f t="shared" si="33"/>
        <v>1.0539101304375516</v>
      </c>
      <c r="G182" s="13">
        <f t="shared" si="34"/>
        <v>5.3910130437551551</v>
      </c>
      <c r="H182" s="8">
        <v>3.8513999999999999</v>
      </c>
      <c r="I182" s="14">
        <f>TRUNC(1000/((1+H182/100)^(NETWORKDAYS($B182,$H$2-1,Feriados!$A$1:$A$936)/252)),6)</f>
        <v>935.16362800000002</v>
      </c>
      <c r="J182" s="15">
        <f t="shared" si="29"/>
        <v>-3.4477445536205131E-3</v>
      </c>
      <c r="K182" s="15">
        <f t="shared" si="35"/>
        <v>1.0693351189302029</v>
      </c>
      <c r="L182" s="16">
        <f t="shared" si="36"/>
        <v>6.9335118930202944</v>
      </c>
      <c r="M182" s="8">
        <v>5.165</v>
      </c>
      <c r="N182" s="17">
        <f>TRUNC(1000/((1+M182/100)^(NETWORKDAYS($B182,$M$2-1,Feriados!$A$1:$A$936)/252)),6)</f>
        <v>869.80154500000003</v>
      </c>
      <c r="O182" s="18">
        <f t="shared" si="30"/>
        <v>-6.3604890645230228E-3</v>
      </c>
      <c r="P182" s="18">
        <f t="shared" si="37"/>
        <v>1.0660091145700867</v>
      </c>
      <c r="Q182" s="19">
        <f t="shared" si="38"/>
        <v>6.6009114570086735</v>
      </c>
      <c r="R182" s="9">
        <v>1.9</v>
      </c>
      <c r="S182" s="20">
        <f t="shared" si="39"/>
        <v>1.0220670376883962</v>
      </c>
      <c r="T182" s="20">
        <f t="shared" si="31"/>
        <v>7.4692290285005569E-5</v>
      </c>
      <c r="U182" s="20">
        <f t="shared" si="40"/>
        <v>1.0220670376883962</v>
      </c>
      <c r="V182" s="21">
        <f t="shared" si="41"/>
        <v>2.206703768839624</v>
      </c>
    </row>
    <row r="183" spans="1:22" x14ac:dyDescent="0.3">
      <c r="A183">
        <f t="shared" si="32"/>
        <v>181</v>
      </c>
      <c r="B183" s="7">
        <v>44095</v>
      </c>
      <c r="C183" s="8">
        <v>2.4009999999999998</v>
      </c>
      <c r="D183" s="11">
        <f>TRUNC(1000/((1+C183/100)^(NETWORKDAYS($B183,$C$2-1,Feriados!$A$1:$A$936)/252)),6)</f>
        <v>981.90032299999996</v>
      </c>
      <c r="E183" s="12">
        <f t="shared" si="28"/>
        <v>1.4479023833402493E-4</v>
      </c>
      <c r="F183" s="12">
        <f t="shared" si="33"/>
        <v>1.0540627263365203</v>
      </c>
      <c r="G183" s="13">
        <f t="shared" si="34"/>
        <v>5.4062726336520317</v>
      </c>
      <c r="H183" s="8">
        <v>3.9</v>
      </c>
      <c r="I183" s="14">
        <f>TRUNC(1000/((1+H183/100)^(NETWORKDAYS($B183,$H$2-1,Feriados!$A$1:$A$936)/252)),6)</f>
        <v>934.529721</v>
      </c>
      <c r="J183" s="15">
        <f t="shared" si="29"/>
        <v>-6.7785677395915123E-4</v>
      </c>
      <c r="K183" s="15">
        <f t="shared" si="35"/>
        <v>1.0686102628762038</v>
      </c>
      <c r="L183" s="16">
        <f t="shared" si="36"/>
        <v>6.8610262876203754</v>
      </c>
      <c r="M183" s="8">
        <v>5.2549999999999999</v>
      </c>
      <c r="N183" s="17">
        <f>TRUNC(1000/((1+M183/100)^(NETWORKDAYS($B183,$M$2-1,Feriados!$A$1:$A$936)/252)),6)</f>
        <v>867.919443</v>
      </c>
      <c r="O183" s="18">
        <f t="shared" si="30"/>
        <v>-2.1638292215266919E-3</v>
      </c>
      <c r="P183" s="18">
        <f t="shared" si="37"/>
        <v>1.0637024528975663</v>
      </c>
      <c r="Q183" s="19">
        <f t="shared" si="38"/>
        <v>6.3702452897566264</v>
      </c>
      <c r="R183" s="9">
        <v>1.9</v>
      </c>
      <c r="S183" s="20">
        <f t="shared" si="39"/>
        <v>1.0221433782162661</v>
      </c>
      <c r="T183" s="20">
        <f t="shared" si="31"/>
        <v>7.4692290285005569E-5</v>
      </c>
      <c r="U183" s="20">
        <f t="shared" si="40"/>
        <v>1.0221433782162661</v>
      </c>
      <c r="V183" s="21">
        <f t="shared" si="41"/>
        <v>2.2143378216266107</v>
      </c>
    </row>
    <row r="184" spans="1:22" x14ac:dyDescent="0.3">
      <c r="A184">
        <f t="shared" si="32"/>
        <v>182</v>
      </c>
      <c r="B184" s="7">
        <v>44096</v>
      </c>
      <c r="C184" s="8">
        <v>2.3513999999999999</v>
      </c>
      <c r="D184" s="11">
        <f>TRUNC(1000/((1+C184/100)^(NETWORKDAYS($B184,$C$2-1,Feriados!$A$1:$A$936)/252)),6)</f>
        <v>982.35721799999999</v>
      </c>
      <c r="E184" s="12">
        <f t="shared" si="28"/>
        <v>4.6531708901365043E-4</v>
      </c>
      <c r="F184" s="12">
        <f t="shared" si="33"/>
        <v>1.0545531997359769</v>
      </c>
      <c r="G184" s="13">
        <f t="shared" si="34"/>
        <v>5.4553199735976943</v>
      </c>
      <c r="H184" s="8">
        <v>3.8</v>
      </c>
      <c r="I184" s="14">
        <f>TRUNC(1000/((1+H184/100)^(NETWORKDAYS($B184,$H$2-1,Feriados!$A$1:$A$936)/252)),6)</f>
        <v>936.26228700000001</v>
      </c>
      <c r="J184" s="15">
        <f t="shared" si="29"/>
        <v>1.8539442471086076E-3</v>
      </c>
      <c r="K184" s="15">
        <f t="shared" si="35"/>
        <v>1.0705914067254643</v>
      </c>
      <c r="L184" s="16">
        <f t="shared" si="36"/>
        <v>7.0591406725464267</v>
      </c>
      <c r="M184" s="8">
        <v>5.1481000000000003</v>
      </c>
      <c r="N184" s="17">
        <f>TRUNC(1000/((1+M184/100)^(NETWORKDAYS($B184,$M$2-1,Feriados!$A$1:$A$936)/252)),6)</f>
        <v>870.53558399999997</v>
      </c>
      <c r="O184" s="18">
        <f t="shared" si="30"/>
        <v>3.0142670740929134E-3</v>
      </c>
      <c r="P184" s="18">
        <f t="shared" si="37"/>
        <v>1.0669087361779672</v>
      </c>
      <c r="Q184" s="19">
        <f t="shared" si="38"/>
        <v>6.6908736177967221</v>
      </c>
      <c r="R184" s="9">
        <v>1.9</v>
      </c>
      <c r="S184" s="20">
        <f t="shared" si="39"/>
        <v>1.0222197244461848</v>
      </c>
      <c r="T184" s="20">
        <f t="shared" si="31"/>
        <v>7.4692290285005569E-5</v>
      </c>
      <c r="U184" s="20">
        <f t="shared" si="40"/>
        <v>1.0222197244461848</v>
      </c>
      <c r="V184" s="21">
        <f t="shared" si="41"/>
        <v>2.2219724446184808</v>
      </c>
    </row>
    <row r="185" spans="1:22" x14ac:dyDescent="0.3">
      <c r="A185">
        <f t="shared" si="32"/>
        <v>183</v>
      </c>
      <c r="B185" s="7">
        <v>44097</v>
      </c>
      <c r="C185" s="8">
        <v>2.3887</v>
      </c>
      <c r="D185" s="11">
        <f>TRUNC(1000/((1+C185/100)^(NETWORKDAYS($B185,$C$2-1,Feriados!$A$1:$A$936)/252)),6)</f>
        <v>982.17512299999999</v>
      </c>
      <c r="E185" s="12">
        <f t="shared" si="28"/>
        <v>-1.8536536064828191E-4</v>
      </c>
      <c r="F185" s="12">
        <f t="shared" si="33"/>
        <v>1.054357722101785</v>
      </c>
      <c r="G185" s="13">
        <f t="shared" si="34"/>
        <v>5.4357722101785022</v>
      </c>
      <c r="H185" s="8">
        <v>3.8582999999999998</v>
      </c>
      <c r="I185" s="14">
        <f>TRUNC(1000/((1+H185/100)^(NETWORKDAYS($B185,$H$2-1,Feriados!$A$1:$A$936)/252)),6)</f>
        <v>935.47493199999997</v>
      </c>
      <c r="J185" s="15">
        <f t="shared" si="29"/>
        <v>-8.409555857716855E-4</v>
      </c>
      <c r="K185" s="15">
        <f t="shared" si="35"/>
        <v>1.0696910869018994</v>
      </c>
      <c r="L185" s="16">
        <f t="shared" si="36"/>
        <v>6.9691086901899402</v>
      </c>
      <c r="M185" s="8">
        <v>5.2675999999999998</v>
      </c>
      <c r="N185" s="17">
        <f>TRUNC(1000/((1+M185/100)^(NETWORKDAYS($B185,$M$2-1,Feriados!$A$1:$A$936)/252)),6)</f>
        <v>867.98570600000005</v>
      </c>
      <c r="O185" s="18">
        <f t="shared" si="30"/>
        <v>-2.9290910640131784E-3</v>
      </c>
      <c r="P185" s="18">
        <f t="shared" si="37"/>
        <v>1.0637836633327107</v>
      </c>
      <c r="Q185" s="19">
        <f t="shared" si="38"/>
        <v>6.3783663332710683</v>
      </c>
      <c r="R185" s="9">
        <v>1.9</v>
      </c>
      <c r="S185" s="20">
        <f t="shared" si="39"/>
        <v>1.0222960763785782</v>
      </c>
      <c r="T185" s="20">
        <f t="shared" si="31"/>
        <v>7.4692290285005569E-5</v>
      </c>
      <c r="U185" s="20">
        <f t="shared" si="40"/>
        <v>1.0222960763785782</v>
      </c>
      <c r="V185" s="21">
        <f t="shared" si="41"/>
        <v>2.2296076378578222</v>
      </c>
    </row>
    <row r="186" spans="1:22" x14ac:dyDescent="0.3">
      <c r="A186">
        <f t="shared" si="32"/>
        <v>184</v>
      </c>
      <c r="B186" s="7">
        <v>44098</v>
      </c>
      <c r="C186" s="8">
        <v>2.3132999999999999</v>
      </c>
      <c r="D186" s="11">
        <f>TRUNC(1000/((1+C186/100)^(NETWORKDAYS($B186,$C$2-1,Feriados!$A$1:$A$936)/252)),6)</f>
        <v>982.815742</v>
      </c>
      <c r="E186" s="12">
        <f t="shared" si="28"/>
        <v>6.5224519029083439E-4</v>
      </c>
      <c r="F186" s="12">
        <f t="shared" si="33"/>
        <v>1.0550454218548719</v>
      </c>
      <c r="G186" s="13">
        <f t="shared" si="34"/>
        <v>5.5045421854871934</v>
      </c>
      <c r="H186" s="8">
        <v>3.6720999999999999</v>
      </c>
      <c r="I186" s="14">
        <f>TRUNC(1000/((1+H186/100)^(NETWORKDAYS($B186,$H$2-1,Feriados!$A$1:$A$936)/252)),6)</f>
        <v>938.57154100000002</v>
      </c>
      <c r="J186" s="15">
        <f t="shared" si="29"/>
        <v>3.3101998718230163E-3</v>
      </c>
      <c r="K186" s="15">
        <f t="shared" si="35"/>
        <v>1.0732319782006523</v>
      </c>
      <c r="L186" s="16">
        <f t="shared" si="36"/>
        <v>7.3231978200652303</v>
      </c>
      <c r="M186" s="8">
        <v>5.0650000000000004</v>
      </c>
      <c r="N186" s="17">
        <f>TRUNC(1000/((1+M186/100)^(NETWORKDAYS($B186,$M$2-1,Feriados!$A$1:$A$936)/252)),6)</f>
        <v>872.78077299999995</v>
      </c>
      <c r="O186" s="18">
        <f t="shared" si="30"/>
        <v>5.5243617110900534E-3</v>
      </c>
      <c r="P186" s="18">
        <f t="shared" si="37"/>
        <v>1.069660389071309</v>
      </c>
      <c r="Q186" s="19">
        <f t="shared" si="38"/>
        <v>6.9660389071309003</v>
      </c>
      <c r="R186" s="9">
        <v>1.9</v>
      </c>
      <c r="S186" s="20">
        <f t="shared" si="39"/>
        <v>1.0223724340138722</v>
      </c>
      <c r="T186" s="20">
        <f t="shared" si="31"/>
        <v>7.4692290285005569E-5</v>
      </c>
      <c r="U186" s="20">
        <f t="shared" si="40"/>
        <v>1.0223724340138722</v>
      </c>
      <c r="V186" s="21">
        <f t="shared" si="41"/>
        <v>2.2372434013872233</v>
      </c>
    </row>
    <row r="187" spans="1:22" x14ac:dyDescent="0.3">
      <c r="A187">
        <f t="shared" si="32"/>
        <v>185</v>
      </c>
      <c r="B187" s="7">
        <v>44099</v>
      </c>
      <c r="C187" s="8">
        <v>2.3186</v>
      </c>
      <c r="D187" s="11">
        <f>TRUNC(1000/((1+C187/100)^(NETWORKDAYS($B187,$C$2-1,Feriados!$A$1:$A$936)/252)),6)</f>
        <v>982.86655099999996</v>
      </c>
      <c r="E187" s="12">
        <f t="shared" si="28"/>
        <v>5.1697381135307197E-5</v>
      </c>
      <c r="F187" s="12">
        <f t="shared" si="33"/>
        <v>1.0550999649401607</v>
      </c>
      <c r="G187" s="13">
        <f t="shared" si="34"/>
        <v>5.5099964940160673</v>
      </c>
      <c r="H187" s="8">
        <v>3.702</v>
      </c>
      <c r="I187" s="14">
        <f>TRUNC(1000/((1+H187/100)^(NETWORKDAYS($B187,$H$2-1,Feriados!$A$1:$A$936)/252)),6)</f>
        <v>938.23119999999994</v>
      </c>
      <c r="J187" s="15">
        <f t="shared" si="29"/>
        <v>-3.6261593829856054E-4</v>
      </c>
      <c r="K187" s="15">
        <f t="shared" si="35"/>
        <v>1.072842807179865</v>
      </c>
      <c r="L187" s="16">
        <f t="shared" si="36"/>
        <v>7.2842807179865021</v>
      </c>
      <c r="M187" s="8">
        <v>5.0499000000000001</v>
      </c>
      <c r="N187" s="17">
        <f>TRUNC(1000/((1+M187/100)^(NETWORKDAYS($B187,$M$2-1,Feriados!$A$1:$A$936)/252)),6)</f>
        <v>873.29702499999996</v>
      </c>
      <c r="O187" s="18">
        <f t="shared" si="30"/>
        <v>5.9150248948025563E-4</v>
      </c>
      <c r="P187" s="18">
        <f t="shared" si="37"/>
        <v>1.0702930958543431</v>
      </c>
      <c r="Q187" s="19">
        <f t="shared" si="38"/>
        <v>7.0293095854343068</v>
      </c>
      <c r="R187" s="9">
        <v>1.9</v>
      </c>
      <c r="S187" s="20">
        <f t="shared" si="39"/>
        <v>1.0224487973524929</v>
      </c>
      <c r="T187" s="20">
        <f t="shared" si="31"/>
        <v>7.4692290285005569E-5</v>
      </c>
      <c r="U187" s="20">
        <f t="shared" si="40"/>
        <v>1.0224487973524929</v>
      </c>
      <c r="V187" s="21">
        <f t="shared" si="41"/>
        <v>2.2448797352492944</v>
      </c>
    </row>
    <row r="188" spans="1:22" x14ac:dyDescent="0.3">
      <c r="A188">
        <f t="shared" si="32"/>
        <v>186</v>
      </c>
      <c r="B188" s="7">
        <v>44102</v>
      </c>
      <c r="C188" s="8">
        <v>2.4525999999999999</v>
      </c>
      <c r="D188" s="11">
        <f>TRUNC(1000/((1+C188/100)^(NETWORKDAYS($B188,$C$2-1,Feriados!$A$1:$A$936)/252)),6)</f>
        <v>981.99157500000001</v>
      </c>
      <c r="E188" s="12">
        <f t="shared" si="28"/>
        <v>-8.9022868782107079E-4</v>
      </c>
      <c r="F188" s="12">
        <f t="shared" si="33"/>
        <v>1.054160684682852</v>
      </c>
      <c r="G188" s="13">
        <f t="shared" si="34"/>
        <v>5.4160684682851956</v>
      </c>
      <c r="H188" s="8">
        <v>3.9405000000000001</v>
      </c>
      <c r="I188" s="14">
        <f>TRUNC(1000/((1+H188/100)^(NETWORKDAYS($B188,$H$2-1,Feriados!$A$1:$A$936)/252)),6)</f>
        <v>934.601765</v>
      </c>
      <c r="J188" s="15">
        <f t="shared" si="29"/>
        <v>-3.8683802030884396E-3</v>
      </c>
      <c r="K188" s="15">
        <f t="shared" si="35"/>
        <v>1.0686926433035446</v>
      </c>
      <c r="L188" s="16">
        <f t="shared" si="36"/>
        <v>6.8692643303544632</v>
      </c>
      <c r="M188" s="8">
        <v>5.3689</v>
      </c>
      <c r="N188" s="17">
        <f>TRUNC(1000/((1+M188/100)^(NETWORKDAYS($B188,$M$2-1,Feriados!$A$1:$A$936)/252)),6)</f>
        <v>866.22537399999999</v>
      </c>
      <c r="O188" s="18">
        <f t="shared" si="30"/>
        <v>-8.0976469603798451E-3</v>
      </c>
      <c r="P188" s="18">
        <f t="shared" si="37"/>
        <v>1.0616262402199825</v>
      </c>
      <c r="Q188" s="19">
        <f t="shared" si="38"/>
        <v>6.1626240219982531</v>
      </c>
      <c r="R188" s="9">
        <v>1.9</v>
      </c>
      <c r="S188" s="20">
        <f t="shared" si="39"/>
        <v>1.0225251663948665</v>
      </c>
      <c r="T188" s="20">
        <f t="shared" si="31"/>
        <v>7.4692290285005569E-5</v>
      </c>
      <c r="U188" s="20">
        <f t="shared" si="40"/>
        <v>1.0225251663948665</v>
      </c>
      <c r="V188" s="21">
        <f t="shared" si="41"/>
        <v>2.2525166394866458</v>
      </c>
    </row>
    <row r="189" spans="1:22" x14ac:dyDescent="0.3">
      <c r="A189">
        <f t="shared" si="32"/>
        <v>187</v>
      </c>
      <c r="B189" s="7">
        <v>44103</v>
      </c>
      <c r="C189" s="8">
        <v>2.5525000000000002</v>
      </c>
      <c r="D189" s="11">
        <f>TRUNC(1000/((1+C189/100)^(NETWORKDAYS($B189,$C$2-1,Feriados!$A$1:$A$936)/252)),6)</f>
        <v>981.37219300000004</v>
      </c>
      <c r="E189" s="12">
        <f t="shared" si="28"/>
        <v>-6.3074064561086107E-4</v>
      </c>
      <c r="F189" s="12">
        <f t="shared" si="33"/>
        <v>1.0534957826920175</v>
      </c>
      <c r="G189" s="13">
        <f t="shared" si="34"/>
        <v>5.3495782692017491</v>
      </c>
      <c r="H189" s="8">
        <v>4.0930999999999997</v>
      </c>
      <c r="I189" s="14">
        <f>TRUNC(1000/((1+H189/100)^(NETWORKDAYS($B189,$H$2-1,Feriados!$A$1:$A$936)/252)),6)</f>
        <v>932.35377800000003</v>
      </c>
      <c r="J189" s="15">
        <f t="shared" si="29"/>
        <v>-2.4052886311421995E-3</v>
      </c>
      <c r="K189" s="15">
        <f t="shared" si="35"/>
        <v>1.0661221290384213</v>
      </c>
      <c r="L189" s="16">
        <f t="shared" si="36"/>
        <v>6.6122129038421296</v>
      </c>
      <c r="M189" s="8">
        <v>5.4726999999999997</v>
      </c>
      <c r="N189" s="17">
        <f>TRUNC(1000/((1+M189/100)^(NETWORKDAYS($B189,$M$2-1,Feriados!$A$1:$A$936)/252)),6)</f>
        <v>864.06910300000004</v>
      </c>
      <c r="O189" s="18">
        <f t="shared" si="30"/>
        <v>-2.4892724973442082E-3</v>
      </c>
      <c r="P189" s="18">
        <f t="shared" si="37"/>
        <v>1.058983563217744</v>
      </c>
      <c r="Q189" s="19">
        <f t="shared" si="38"/>
        <v>5.8983563217744006</v>
      </c>
      <c r="R189" s="9">
        <v>1.9</v>
      </c>
      <c r="S189" s="20">
        <f t="shared" si="39"/>
        <v>1.0226015411414187</v>
      </c>
      <c r="T189" s="20">
        <f t="shared" si="31"/>
        <v>7.4692290285005569E-5</v>
      </c>
      <c r="U189" s="20">
        <f t="shared" si="40"/>
        <v>1.0226015411414187</v>
      </c>
      <c r="V189" s="21">
        <f t="shared" si="41"/>
        <v>2.2601541141418657</v>
      </c>
    </row>
    <row r="190" spans="1:22" x14ac:dyDescent="0.3">
      <c r="A190">
        <f t="shared" si="32"/>
        <v>188</v>
      </c>
      <c r="B190" s="7">
        <v>44104</v>
      </c>
      <c r="C190" s="8">
        <v>2.4883999999999999</v>
      </c>
      <c r="D190" s="11">
        <f>TRUNC(1000/((1+C190/100)^(NETWORKDAYS($B190,$C$2-1,Feriados!$A$1:$A$936)/252)),6)</f>
        <v>981.92583100000002</v>
      </c>
      <c r="E190" s="12">
        <f t="shared" si="28"/>
        <v>5.6414681804617395E-4</v>
      </c>
      <c r="F190" s="12">
        <f t="shared" si="33"/>
        <v>1.0540901089856483</v>
      </c>
      <c r="G190" s="13">
        <f t="shared" si="34"/>
        <v>5.4090108985648255</v>
      </c>
      <c r="H190" s="8">
        <v>3.9152999999999998</v>
      </c>
      <c r="I190" s="14">
        <f>TRUNC(1000/((1+H190/100)^(NETWORKDAYS($B190,$H$2-1,Feriados!$A$1:$A$936)/252)),6)</f>
        <v>935.28347099999996</v>
      </c>
      <c r="J190" s="15">
        <f t="shared" si="29"/>
        <v>3.1422546560431197E-3</v>
      </c>
      <c r="K190" s="15">
        <f t="shared" si="35"/>
        <v>1.0694721562623029</v>
      </c>
      <c r="L190" s="16">
        <f t="shared" si="36"/>
        <v>6.9472156262302853</v>
      </c>
      <c r="M190" s="8">
        <v>5.3434999999999997</v>
      </c>
      <c r="N190" s="17">
        <f>TRUNC(1000/((1+M190/100)^(NETWORKDAYS($B190,$M$2-1,Feriados!$A$1:$A$936)/252)),6)</f>
        <v>867.15722100000005</v>
      </c>
      <c r="O190" s="18">
        <f t="shared" si="30"/>
        <v>3.5739248044841521E-3</v>
      </c>
      <c r="P190" s="18">
        <f t="shared" si="37"/>
        <v>1.062768290841869</v>
      </c>
      <c r="Q190" s="19">
        <f t="shared" si="38"/>
        <v>6.2768290841868968</v>
      </c>
      <c r="R190" s="9">
        <v>1.9</v>
      </c>
      <c r="S190" s="20">
        <f t="shared" si="39"/>
        <v>1.0226779215925754</v>
      </c>
      <c r="T190" s="20">
        <f t="shared" si="31"/>
        <v>7.4692290285005569E-5</v>
      </c>
      <c r="U190" s="20">
        <f t="shared" si="40"/>
        <v>1.0226779215925754</v>
      </c>
      <c r="V190" s="21">
        <f t="shared" si="41"/>
        <v>2.2677921592575423</v>
      </c>
    </row>
    <row r="191" spans="1:22" x14ac:dyDescent="0.3">
      <c r="A191">
        <f t="shared" si="32"/>
        <v>189</v>
      </c>
      <c r="B191" s="7">
        <v>44105</v>
      </c>
      <c r="C191" s="8">
        <v>2.5428999999999999</v>
      </c>
      <c r="D191" s="11">
        <f>TRUNC(1000/((1+C191/100)^(NETWORKDAYS($B191,$C$2-1,Feriados!$A$1:$A$936)/252)),6)</f>
        <v>981.636349</v>
      </c>
      <c r="E191" s="12">
        <f t="shared" si="28"/>
        <v>-2.9481045396795302E-4</v>
      </c>
      <c r="F191" s="12">
        <f t="shared" si="33"/>
        <v>1.0537793522020951</v>
      </c>
      <c r="G191" s="13">
        <f t="shared" si="34"/>
        <v>5.3779352202095065</v>
      </c>
      <c r="H191" s="8">
        <v>4.0190999999999999</v>
      </c>
      <c r="I191" s="14">
        <f>TRUNC(1000/((1+H191/100)^(NETWORKDAYS($B191,$H$2-1,Feriados!$A$1:$A$936)/252)),6)</f>
        <v>933.80418599999996</v>
      </c>
      <c r="J191" s="15">
        <f t="shared" si="29"/>
        <v>-1.5816434758740838E-3</v>
      </c>
      <c r="K191" s="15">
        <f t="shared" si="35"/>
        <v>1.0677806326037216</v>
      </c>
      <c r="L191" s="16">
        <f t="shared" si="36"/>
        <v>6.778063260372158</v>
      </c>
      <c r="M191" s="8">
        <v>5.4474</v>
      </c>
      <c r="N191" s="17">
        <f>TRUNC(1000/((1+M191/100)^(NETWORKDAYS($B191,$M$2-1,Feriados!$A$1:$A$936)/252)),6)</f>
        <v>865.001758</v>
      </c>
      <c r="O191" s="18">
        <f t="shared" si="30"/>
        <v>-2.4856657452663189E-3</v>
      </c>
      <c r="P191" s="18">
        <f t="shared" si="37"/>
        <v>1.0601266041061681</v>
      </c>
      <c r="Q191" s="19">
        <f t="shared" si="38"/>
        <v>6.0126604106168102</v>
      </c>
      <c r="R191" s="9">
        <v>1.9</v>
      </c>
      <c r="S191" s="20">
        <f t="shared" si="39"/>
        <v>1.0227543077487631</v>
      </c>
      <c r="T191" s="20">
        <f t="shared" si="31"/>
        <v>7.4692290285005569E-5</v>
      </c>
      <c r="U191" s="20">
        <f t="shared" si="40"/>
        <v>1.0227543077487631</v>
      </c>
      <c r="V191" s="21">
        <f t="shared" si="41"/>
        <v>2.2754307748763081</v>
      </c>
    </row>
    <row r="192" spans="1:22" x14ac:dyDescent="0.3">
      <c r="A192">
        <f t="shared" si="32"/>
        <v>190</v>
      </c>
      <c r="B192" s="7">
        <v>44106</v>
      </c>
      <c r="C192" s="8">
        <v>2.7336999999999998</v>
      </c>
      <c r="D192" s="11">
        <f>TRUNC(1000/((1+C192/100)^(NETWORKDAYS($B192,$C$2-1,Feriados!$A$1:$A$936)/252)),6)</f>
        <v>980.39530300000001</v>
      </c>
      <c r="E192" s="12">
        <f t="shared" si="28"/>
        <v>-1.2642624748606668E-3</v>
      </c>
      <c r="F192" s="12">
        <f t="shared" si="33"/>
        <v>1.0524470985103229</v>
      </c>
      <c r="G192" s="13">
        <f t="shared" si="34"/>
        <v>5.244709851032292</v>
      </c>
      <c r="H192" s="8">
        <v>4.3037000000000001</v>
      </c>
      <c r="I192" s="14">
        <f>TRUNC(1000/((1+H192/100)^(NETWORKDAYS($B192,$H$2-1,Feriados!$A$1:$A$936)/252)),6)</f>
        <v>929.53547900000001</v>
      </c>
      <c r="J192" s="15">
        <f t="shared" si="29"/>
        <v>-4.571308486295389E-3</v>
      </c>
      <c r="K192" s="15">
        <f t="shared" si="35"/>
        <v>1.0628994779363983</v>
      </c>
      <c r="L192" s="16">
        <f t="shared" si="36"/>
        <v>6.2899477936398274</v>
      </c>
      <c r="M192" s="8">
        <v>5.6717000000000004</v>
      </c>
      <c r="N192" s="17">
        <f>TRUNC(1000/((1+M192/100)^(NETWORKDAYS($B192,$M$2-1,Feriados!$A$1:$A$936)/252)),6)</f>
        <v>860.17924900000003</v>
      </c>
      <c r="O192" s="18">
        <f t="shared" si="30"/>
        <v>-5.5751435825405204E-3</v>
      </c>
      <c r="P192" s="18">
        <f t="shared" si="37"/>
        <v>1.0542162460726052</v>
      </c>
      <c r="Q192" s="19">
        <f t="shared" si="38"/>
        <v>5.4216246072605223</v>
      </c>
      <c r="R192" s="9">
        <v>1.9</v>
      </c>
      <c r="S192" s="20">
        <f t="shared" si="39"/>
        <v>1.0228306996104077</v>
      </c>
      <c r="T192" s="20">
        <f t="shared" si="31"/>
        <v>7.4692290285005569E-5</v>
      </c>
      <c r="U192" s="20">
        <f t="shared" si="40"/>
        <v>1.0228306996104077</v>
      </c>
      <c r="V192" s="21">
        <f t="shared" si="41"/>
        <v>2.2830699610407734</v>
      </c>
    </row>
    <row r="193" spans="1:22" x14ac:dyDescent="0.3">
      <c r="A193">
        <f t="shared" si="32"/>
        <v>191</v>
      </c>
      <c r="B193" s="7">
        <v>44109</v>
      </c>
      <c r="C193" s="8">
        <v>2.6202000000000001</v>
      </c>
      <c r="D193" s="11">
        <f>TRUNC(1000/((1+C193/100)^(NETWORKDAYS($B193,$C$2-1,Feriados!$A$1:$A$936)/252)),6)</f>
        <v>981.29193899999996</v>
      </c>
      <c r="E193" s="12">
        <f t="shared" si="28"/>
        <v>9.1456578510351605E-4</v>
      </c>
      <c r="F193" s="12">
        <f t="shared" si="33"/>
        <v>1.053409630617252</v>
      </c>
      <c r="G193" s="13">
        <f t="shared" si="34"/>
        <v>5.3409630617252013</v>
      </c>
      <c r="H193" s="8">
        <v>4.1327999999999996</v>
      </c>
      <c r="I193" s="14">
        <f>TRUNC(1000/((1+H193/100)^(NETWORKDAYS($B193,$H$2-1,Feriados!$A$1:$A$936)/252)),6)</f>
        <v>932.33234900000002</v>
      </c>
      <c r="J193" s="15">
        <f t="shared" si="29"/>
        <v>3.0088899920301948E-3</v>
      </c>
      <c r="K193" s="15">
        <f t="shared" si="35"/>
        <v>1.0660976255380952</v>
      </c>
      <c r="L193" s="16">
        <f t="shared" si="36"/>
        <v>6.6097625538095173</v>
      </c>
      <c r="M193" s="8">
        <v>5.4968000000000004</v>
      </c>
      <c r="N193" s="17">
        <f>TRUNC(1000/((1+M193/100)^(NETWORKDAYS($B193,$M$2-1,Feriados!$A$1:$A$936)/252)),6)</f>
        <v>864.26172099999997</v>
      </c>
      <c r="O193" s="18">
        <f t="shared" si="30"/>
        <v>4.7460712459013177E-3</v>
      </c>
      <c r="P193" s="18">
        <f t="shared" si="37"/>
        <v>1.0592196314850524</v>
      </c>
      <c r="Q193" s="19">
        <f t="shared" si="38"/>
        <v>5.9219631485052382</v>
      </c>
      <c r="R193" s="9">
        <v>1.9</v>
      </c>
      <c r="S193" s="20">
        <f t="shared" si="39"/>
        <v>1.0229070971779355</v>
      </c>
      <c r="T193" s="20">
        <f t="shared" si="31"/>
        <v>7.4692290285005569E-5</v>
      </c>
      <c r="U193" s="20">
        <f t="shared" si="40"/>
        <v>1.0229070971779355</v>
      </c>
      <c r="V193" s="21">
        <f t="shared" si="41"/>
        <v>2.2907097177935487</v>
      </c>
    </row>
    <row r="194" spans="1:22" x14ac:dyDescent="0.3">
      <c r="A194">
        <f t="shared" si="32"/>
        <v>192</v>
      </c>
      <c r="B194" s="7">
        <v>44110</v>
      </c>
      <c r="C194" s="8">
        <v>2.6886000000000001</v>
      </c>
      <c r="D194" s="11">
        <f>TRUNC(1000/((1+C194/100)^(NETWORKDAYS($B194,$C$2-1,Feriados!$A$1:$A$936)/252)),6)</f>
        <v>980.91791000000001</v>
      </c>
      <c r="E194" s="12">
        <f t="shared" si="28"/>
        <v>-3.8115976004160501E-4</v>
      </c>
      <c r="F194" s="12">
        <f t="shared" si="33"/>
        <v>1.0530081132552205</v>
      </c>
      <c r="G194" s="13">
        <f t="shared" si="34"/>
        <v>5.3008113255220479</v>
      </c>
      <c r="H194" s="8">
        <v>4.2922000000000002</v>
      </c>
      <c r="I194" s="14">
        <f>TRUNC(1000/((1+H194/100)^(NETWORKDAYS($B194,$H$2-1,Feriados!$A$1:$A$936)/252)),6)</f>
        <v>930.02337999999997</v>
      </c>
      <c r="J194" s="15">
        <f t="shared" si="29"/>
        <v>-2.476551416966899E-3</v>
      </c>
      <c r="K194" s="15">
        <f t="shared" si="35"/>
        <v>1.0634573799529436</v>
      </c>
      <c r="L194" s="16">
        <f t="shared" si="36"/>
        <v>6.3457379952943649</v>
      </c>
      <c r="M194" s="8">
        <v>5.6646999999999998</v>
      </c>
      <c r="N194" s="17">
        <f>TRUNC(1000/((1+M194/100)^(NETWORKDAYS($B194,$M$2-1,Feriados!$A$1:$A$936)/252)),6)</f>
        <v>860.71114799999998</v>
      </c>
      <c r="O194" s="18">
        <f t="shared" si="30"/>
        <v>-4.1082150391802408E-3</v>
      </c>
      <c r="P194" s="18">
        <f t="shared" si="37"/>
        <v>1.0548681294651905</v>
      </c>
      <c r="Q194" s="19">
        <f t="shared" si="38"/>
        <v>5.4868129465190485</v>
      </c>
      <c r="R194" s="9">
        <v>1.9</v>
      </c>
      <c r="S194" s="20">
        <f t="shared" si="39"/>
        <v>1.0229835004517724</v>
      </c>
      <c r="T194" s="20">
        <f t="shared" si="31"/>
        <v>7.4692290285005569E-5</v>
      </c>
      <c r="U194" s="20">
        <f t="shared" si="40"/>
        <v>1.0229835004517724</v>
      </c>
      <c r="V194" s="21">
        <f t="shared" si="41"/>
        <v>2.2983500451772443</v>
      </c>
    </row>
    <row r="195" spans="1:22" x14ac:dyDescent="0.3">
      <c r="A195">
        <f t="shared" si="32"/>
        <v>193</v>
      </c>
      <c r="B195" s="7">
        <v>44111</v>
      </c>
      <c r="C195" s="8">
        <v>2.6560999999999999</v>
      </c>
      <c r="D195" s="11">
        <f>TRUNC(1000/((1+C195/100)^(NETWORKDAYS($B195,$C$2-1,Feriados!$A$1:$A$936)/252)),6)</f>
        <v>981.24548700000003</v>
      </c>
      <c r="E195" s="12">
        <f t="shared" si="28"/>
        <v>3.3394945352771543E-4</v>
      </c>
      <c r="F195" s="12">
        <f t="shared" si="33"/>
        <v>1.0533597647392023</v>
      </c>
      <c r="G195" s="13">
        <f t="shared" si="34"/>
        <v>5.3359764739202342</v>
      </c>
      <c r="H195" s="8">
        <v>4.2350000000000003</v>
      </c>
      <c r="I195" s="14">
        <f>TRUNC(1000/((1+H195/100)^(NETWORKDAYS($B195,$H$2-1,Feriados!$A$1:$A$936)/252)),6)</f>
        <v>931.05776800000001</v>
      </c>
      <c r="J195" s="15">
        <f t="shared" si="29"/>
        <v>1.1122172003892317E-3</v>
      </c>
      <c r="K195" s="15">
        <f t="shared" si="35"/>
        <v>1.0646401755428081</v>
      </c>
      <c r="L195" s="16">
        <f t="shared" si="36"/>
        <v>6.4640175542808098</v>
      </c>
      <c r="M195" s="8">
        <v>5.6935000000000002</v>
      </c>
      <c r="N195" s="17">
        <f>TRUNC(1000/((1+M195/100)^(NETWORKDAYS($B195,$M$2-1,Feriados!$A$1:$A$936)/252)),6)</f>
        <v>860.26185899999996</v>
      </c>
      <c r="O195" s="18">
        <f t="shared" si="30"/>
        <v>-5.219974216018608E-4</v>
      </c>
      <c r="P195" s="18">
        <f t="shared" si="37"/>
        <v>1.0543174910214796</v>
      </c>
      <c r="Q195" s="19">
        <f t="shared" si="38"/>
        <v>5.4317491021479647</v>
      </c>
      <c r="R195" s="9">
        <v>1.9</v>
      </c>
      <c r="S195" s="20">
        <f t="shared" si="39"/>
        <v>1.0230599094323449</v>
      </c>
      <c r="T195" s="20">
        <f t="shared" si="31"/>
        <v>7.4692290285005569E-5</v>
      </c>
      <c r="U195" s="20">
        <f t="shared" si="40"/>
        <v>1.0230599094323449</v>
      </c>
      <c r="V195" s="21">
        <f t="shared" si="41"/>
        <v>2.3059909432344927</v>
      </c>
    </row>
    <row r="196" spans="1:22" x14ac:dyDescent="0.3">
      <c r="A196">
        <f t="shared" si="32"/>
        <v>194</v>
      </c>
      <c r="B196" s="7">
        <v>44112</v>
      </c>
      <c r="C196" s="8">
        <v>2.5773999999999999</v>
      </c>
      <c r="D196" s="11">
        <f>TRUNC(1000/((1+C196/100)^(NETWORKDAYS($B196,$C$2-1,Feriados!$A$1:$A$936)/252)),6)</f>
        <v>981.88829299999998</v>
      </c>
      <c r="E196" s="12">
        <f t="shared" ref="E196:E253" si="42">+D196/D195-1</f>
        <v>6.5509193011958899E-4</v>
      </c>
      <c r="F196" s="12">
        <f t="shared" si="33"/>
        <v>1.0540498122205957</v>
      </c>
      <c r="G196" s="13">
        <f t="shared" si="34"/>
        <v>5.4049812220595683</v>
      </c>
      <c r="H196" s="8">
        <v>4.13</v>
      </c>
      <c r="I196" s="14">
        <f>TRUNC(1000/((1+H196/100)^(NETWORKDAYS($B196,$H$2-1,Feriados!$A$1:$A$936)/252)),6)</f>
        <v>932.82503699999995</v>
      </c>
      <c r="J196" s="15">
        <f t="shared" ref="J196:J253" si="43">+I196/I195-1</f>
        <v>1.8981303424343565E-3</v>
      </c>
      <c r="K196" s="15">
        <f t="shared" si="35"/>
        <v>1.0666610013637805</v>
      </c>
      <c r="L196" s="16">
        <f t="shared" si="36"/>
        <v>6.6661001363780503</v>
      </c>
      <c r="M196" s="8">
        <v>5.5585000000000004</v>
      </c>
      <c r="N196" s="17">
        <f>TRUNC(1000/((1+M196/100)^(NETWORKDAYS($B196,$M$2-1,Feriados!$A$1:$A$936)/252)),6)</f>
        <v>863.44109500000002</v>
      </c>
      <c r="O196" s="18">
        <f t="shared" ref="O196:O253" si="44">+N196/N195-1</f>
        <v>3.6956607650788786E-3</v>
      </c>
      <c r="P196" s="18">
        <f t="shared" si="37"/>
        <v>1.058213890806984</v>
      </c>
      <c r="Q196" s="19">
        <f t="shared" si="38"/>
        <v>5.8213890806984026</v>
      </c>
      <c r="R196" s="9">
        <v>1.9</v>
      </c>
      <c r="S196" s="20">
        <f t="shared" si="39"/>
        <v>1.0231363241200793</v>
      </c>
      <c r="T196" s="20">
        <f t="shared" ref="T196:T253" si="45">+S196/S195-1</f>
        <v>7.4692290285005569E-5</v>
      </c>
      <c r="U196" s="20">
        <f t="shared" si="40"/>
        <v>1.0231363241200793</v>
      </c>
      <c r="V196" s="21">
        <f t="shared" si="41"/>
        <v>2.3136324120079266</v>
      </c>
    </row>
    <row r="197" spans="1:22" x14ac:dyDescent="0.3">
      <c r="A197">
        <f t="shared" ref="A197:A253" si="46">+A196+1</f>
        <v>195</v>
      </c>
      <c r="B197" s="7">
        <v>44113</v>
      </c>
      <c r="C197" s="8">
        <v>2.5676999999999999</v>
      </c>
      <c r="D197" s="11">
        <f>TRUNC(1000/((1+C197/100)^(NETWORKDAYS($B197,$C$2-1,Feriados!$A$1:$A$936)/252)),6)</f>
        <v>982.05378399999995</v>
      </c>
      <c r="E197" s="12">
        <f t="shared" si="42"/>
        <v>1.6854361252671701E-4</v>
      </c>
      <c r="F197" s="12">
        <f t="shared" ref="F197:F253" si="47">+(1+E197)*F196</f>
        <v>1.0542274655837305</v>
      </c>
      <c r="G197" s="13">
        <f t="shared" ref="G197:G253" si="48">+(F197-1)*100</f>
        <v>5.4227465583730483</v>
      </c>
      <c r="H197" s="8">
        <v>4.1597999999999997</v>
      </c>
      <c r="I197" s="14">
        <f>TRUNC(1000/((1+H197/100)^(NETWORKDAYS($B197,$H$2-1,Feriados!$A$1:$A$936)/252)),6)</f>
        <v>932.51732100000004</v>
      </c>
      <c r="J197" s="15">
        <f t="shared" si="43"/>
        <v>-3.2987536547002261E-4</v>
      </c>
      <c r="K197" s="15">
        <f t="shared" ref="K197:K253" si="49">+(1+J197)*K196</f>
        <v>1.066309136176123</v>
      </c>
      <c r="L197" s="16">
        <f t="shared" ref="L197:L253" si="50">+(K197-1)*100</f>
        <v>6.6309136176122996</v>
      </c>
      <c r="M197" s="8">
        <v>5.5640999999999998</v>
      </c>
      <c r="N197" s="17">
        <f>TRUNC(1000/((1+M197/100)^(NETWORKDAYS($B197,$M$2-1,Feriados!$A$1:$A$936)/252)),6)</f>
        <v>863.50229899999999</v>
      </c>
      <c r="O197" s="18">
        <f t="shared" si="44"/>
        <v>7.0883816341904549E-5</v>
      </c>
      <c r="P197" s="18">
        <f t="shared" ref="P197:P253" si="51">+(1+O197)*P196</f>
        <v>1.0582889010460705</v>
      </c>
      <c r="Q197" s="19">
        <f t="shared" ref="Q197:Q253" si="52">+(P197-1)*100</f>
        <v>5.828890104607054</v>
      </c>
      <c r="R197" s="9">
        <v>1.9</v>
      </c>
      <c r="S197" s="20">
        <f t="shared" ref="S197:S253" si="53">+((R196/100+1)^(1/252))*S196</f>
        <v>1.0232127445154016</v>
      </c>
      <c r="T197" s="20">
        <f t="shared" si="45"/>
        <v>7.4692290285005569E-5</v>
      </c>
      <c r="U197" s="20">
        <f t="shared" ref="U197:U253" si="54">+(1+T197)*U196</f>
        <v>1.0232127445154016</v>
      </c>
      <c r="V197" s="21">
        <f t="shared" ref="V197:V253" si="55">+(U197-1)*100</f>
        <v>2.3212744515401562</v>
      </c>
    </row>
    <row r="198" spans="1:22" x14ac:dyDescent="0.3">
      <c r="A198">
        <f t="shared" si="46"/>
        <v>196</v>
      </c>
      <c r="B198" s="7">
        <v>44117</v>
      </c>
      <c r="C198" s="8">
        <v>2.5629</v>
      </c>
      <c r="D198" s="11">
        <f>TRUNC(1000/((1+C198/100)^(NETWORKDAYS($B198,$C$2-1,Feriados!$A$1:$A$936)/252)),6)</f>
        <v>982.18524000000002</v>
      </c>
      <c r="E198" s="12">
        <f t="shared" si="42"/>
        <v>1.3385824905087773E-4</v>
      </c>
      <c r="F198" s="12">
        <f t="shared" si="47"/>
        <v>1.0543685826263749</v>
      </c>
      <c r="G198" s="13">
        <f t="shared" si="48"/>
        <v>5.4368582626374895</v>
      </c>
      <c r="H198" s="8">
        <v>4.1256000000000004</v>
      </c>
      <c r="I198" s="14">
        <f>TRUNC(1000/((1+H198/100)^(NETWORKDAYS($B198,$H$2-1,Feriados!$A$1:$A$936)/252)),6)</f>
        <v>933.19213999999999</v>
      </c>
      <c r="J198" s="15">
        <f t="shared" si="43"/>
        <v>7.2365304622579174E-4</v>
      </c>
      <c r="K198" s="15">
        <f t="shared" si="49"/>
        <v>1.0670807740307353</v>
      </c>
      <c r="L198" s="16">
        <f t="shared" si="50"/>
        <v>6.7080774030735313</v>
      </c>
      <c r="M198" s="8">
        <v>5.4390999999999998</v>
      </c>
      <c r="N198" s="17">
        <f>TRUNC(1000/((1+M198/100)^(NETWORKDAYS($B198,$M$2-1,Feriados!$A$1:$A$936)/252)),6)</f>
        <v>866.46174599999995</v>
      </c>
      <c r="O198" s="18">
        <f t="shared" si="44"/>
        <v>3.4272601282325788E-3</v>
      </c>
      <c r="P198" s="18">
        <f t="shared" si="51"/>
        <v>1.0619159324007768</v>
      </c>
      <c r="Q198" s="19">
        <f t="shared" si="52"/>
        <v>6.1915932400776752</v>
      </c>
      <c r="R198" s="9">
        <v>1.9</v>
      </c>
      <c r="S198" s="20">
        <f t="shared" si="53"/>
        <v>1.0232891706187381</v>
      </c>
      <c r="T198" s="20">
        <f t="shared" si="45"/>
        <v>7.4692290285005569E-5</v>
      </c>
      <c r="U198" s="20">
        <f t="shared" si="54"/>
        <v>1.0232891706187381</v>
      </c>
      <c r="V198" s="21">
        <f t="shared" si="55"/>
        <v>2.3289170618738142</v>
      </c>
    </row>
    <row r="199" spans="1:22" x14ac:dyDescent="0.3">
      <c r="A199">
        <f t="shared" si="46"/>
        <v>197</v>
      </c>
      <c r="B199" s="7">
        <v>44118</v>
      </c>
      <c r="C199" s="8">
        <v>2.5451999999999999</v>
      </c>
      <c r="D199" s="11">
        <f>TRUNC(1000/((1+C199/100)^(NETWORKDAYS($B199,$C$2-1,Feriados!$A$1:$A$936)/252)),6)</f>
        <v>982.40363500000001</v>
      </c>
      <c r="E199" s="12">
        <f t="shared" si="42"/>
        <v>2.2235622274258127E-4</v>
      </c>
      <c r="F199" s="12">
        <f t="shared" si="47"/>
        <v>1.0546030280417862</v>
      </c>
      <c r="G199" s="13">
        <f t="shared" si="48"/>
        <v>5.4603028041786184</v>
      </c>
      <c r="H199" s="8">
        <v>4.0884</v>
      </c>
      <c r="I199" s="14">
        <f>TRUNC(1000/((1+H199/100)^(NETWORKDAYS($B199,$H$2-1,Feriados!$A$1:$A$936)/252)),6)</f>
        <v>933.911112</v>
      </c>
      <c r="J199" s="15">
        <f t="shared" si="43"/>
        <v>7.704436944786508E-4</v>
      </c>
      <c r="K199" s="15">
        <f t="shared" si="49"/>
        <v>1.0679028996845867</v>
      </c>
      <c r="L199" s="16">
        <f t="shared" si="50"/>
        <v>6.7902899684586737</v>
      </c>
      <c r="M199" s="8">
        <v>5.4116</v>
      </c>
      <c r="N199" s="17">
        <f>TRUNC(1000/((1+M199/100)^(NETWORKDAYS($B199,$M$2-1,Feriados!$A$1:$A$936)/252)),6)</f>
        <v>867.25499300000001</v>
      </c>
      <c r="O199" s="18">
        <f t="shared" si="44"/>
        <v>9.1550146750507544E-4</v>
      </c>
      <c r="P199" s="18">
        <f t="shared" si="51"/>
        <v>1.0628881179952567</v>
      </c>
      <c r="Q199" s="19">
        <f t="shared" si="52"/>
        <v>6.2888117995256732</v>
      </c>
      <c r="R199" s="9">
        <v>1.9</v>
      </c>
      <c r="S199" s="20">
        <f t="shared" si="53"/>
        <v>1.0233656024305156</v>
      </c>
      <c r="T199" s="20">
        <f t="shared" si="45"/>
        <v>7.4692290285005569E-5</v>
      </c>
      <c r="U199" s="20">
        <f t="shared" si="54"/>
        <v>1.0233656024305156</v>
      </c>
      <c r="V199" s="21">
        <f t="shared" si="55"/>
        <v>2.3365602430515553</v>
      </c>
    </row>
    <row r="200" spans="1:22" x14ac:dyDescent="0.3">
      <c r="A200">
        <f t="shared" si="46"/>
        <v>198</v>
      </c>
      <c r="B200" s="7">
        <v>44119</v>
      </c>
      <c r="C200" s="8">
        <v>2.6271</v>
      </c>
      <c r="D200" s="11">
        <f>TRUNC(1000/((1+C200/100)^(NETWORKDAYS($B200,$C$2-1,Feriados!$A$1:$A$936)/252)),6)</f>
        <v>981.95083899999997</v>
      </c>
      <c r="E200" s="12">
        <f t="shared" si="42"/>
        <v>-4.6090627504657977E-4</v>
      </c>
      <c r="F200" s="12">
        <f t="shared" si="47"/>
        <v>1.0541169548884786</v>
      </c>
      <c r="G200" s="13">
        <f t="shared" si="48"/>
        <v>5.4116954888478563</v>
      </c>
      <c r="H200" s="8">
        <v>4.2213000000000003</v>
      </c>
      <c r="I200" s="14">
        <f>TRUNC(1000/((1+H200/100)^(NETWORKDAYS($B200,$H$2-1,Feriados!$A$1:$A$936)/252)),6)</f>
        <v>932.03285100000005</v>
      </c>
      <c r="J200" s="15">
        <f t="shared" si="43"/>
        <v>-2.0111774834519203E-3</v>
      </c>
      <c r="K200" s="15">
        <f t="shared" si="49"/>
        <v>1.065755157418228</v>
      </c>
      <c r="L200" s="16">
        <f t="shared" si="50"/>
        <v>6.5755157418228016</v>
      </c>
      <c r="M200" s="8">
        <v>5.5913000000000004</v>
      </c>
      <c r="N200" s="17">
        <f>TRUNC(1000/((1+M200/100)^(NETWORKDAYS($B200,$M$2-1,Feriados!$A$1:$A$936)/252)),6)</f>
        <v>863.45863199999997</v>
      </c>
      <c r="O200" s="18">
        <f t="shared" si="44"/>
        <v>-4.3774449621416522E-3</v>
      </c>
      <c r="P200" s="18">
        <f t="shared" si="51"/>
        <v>1.0582353837578182</v>
      </c>
      <c r="Q200" s="19">
        <f t="shared" si="52"/>
        <v>5.8235383757818227</v>
      </c>
      <c r="R200" s="9">
        <v>1.9</v>
      </c>
      <c r="S200" s="20">
        <f t="shared" si="53"/>
        <v>1.0234420399511599</v>
      </c>
      <c r="T200" s="20">
        <f t="shared" si="45"/>
        <v>7.4692290285005569E-5</v>
      </c>
      <c r="U200" s="20">
        <f t="shared" si="54"/>
        <v>1.0234420399511599</v>
      </c>
      <c r="V200" s="21">
        <f t="shared" si="55"/>
        <v>2.3442039951159899</v>
      </c>
    </row>
    <row r="201" spans="1:22" x14ac:dyDescent="0.3">
      <c r="A201">
        <f t="shared" si="46"/>
        <v>199</v>
      </c>
      <c r="B201" s="7">
        <v>44120</v>
      </c>
      <c r="C201" s="8">
        <v>2.6848000000000001</v>
      </c>
      <c r="D201" s="11">
        <f>TRUNC(1000/((1+C201/100)^(NETWORKDAYS($B201,$C$2-1,Feriados!$A$1:$A$936)/252)),6)</f>
        <v>981.66645400000004</v>
      </c>
      <c r="E201" s="12">
        <f t="shared" si="42"/>
        <v>-2.8961225827717207E-4</v>
      </c>
      <c r="F201" s="12">
        <f t="shared" si="47"/>
        <v>1.053811669696685</v>
      </c>
      <c r="G201" s="13">
        <f t="shared" si="48"/>
        <v>5.3811669696685049</v>
      </c>
      <c r="H201" s="8">
        <v>4.3044000000000002</v>
      </c>
      <c r="I201" s="14">
        <f>TRUNC(1000/((1+H201/100)^(NETWORKDAYS($B201,$H$2-1,Feriados!$A$1:$A$936)/252)),6)</f>
        <v>930.92476099999999</v>
      </c>
      <c r="J201" s="15">
        <f t="shared" si="43"/>
        <v>-1.1888958622124912E-3</v>
      </c>
      <c r="K201" s="15">
        <f t="shared" si="49"/>
        <v>1.0644880855214418</v>
      </c>
      <c r="L201" s="16">
        <f t="shared" si="50"/>
        <v>6.4488085521441807</v>
      </c>
      <c r="M201" s="8">
        <v>5.6759000000000004</v>
      </c>
      <c r="N201" s="17">
        <f>TRUNC(1000/((1+M201/100)^(NETWORKDAYS($B201,$M$2-1,Feriados!$A$1:$A$936)/252)),6)</f>
        <v>861.78339200000005</v>
      </c>
      <c r="O201" s="18">
        <f t="shared" si="44"/>
        <v>-1.9401508513726684E-3</v>
      </c>
      <c r="P201" s="18">
        <f t="shared" si="51"/>
        <v>1.0561822474770679</v>
      </c>
      <c r="Q201" s="19">
        <f t="shared" si="52"/>
        <v>5.6182247477067904</v>
      </c>
      <c r="R201" s="9">
        <v>1.9</v>
      </c>
      <c r="S201" s="20">
        <f t="shared" si="53"/>
        <v>1.0235184831810977</v>
      </c>
      <c r="T201" s="20">
        <f t="shared" si="45"/>
        <v>7.4692290285005569E-5</v>
      </c>
      <c r="U201" s="20">
        <f t="shared" si="54"/>
        <v>1.0235184831810977</v>
      </c>
      <c r="V201" s="21">
        <f t="shared" si="55"/>
        <v>2.3518483181097727</v>
      </c>
    </row>
    <row r="202" spans="1:22" x14ac:dyDescent="0.3">
      <c r="A202">
        <f t="shared" si="46"/>
        <v>200</v>
      </c>
      <c r="B202" s="7">
        <v>44123</v>
      </c>
      <c r="C202" s="8">
        <v>2.5971000000000002</v>
      </c>
      <c r="D202" s="11">
        <f>TRUNC(1000/((1+C202/100)^(NETWORKDAYS($B202,$C$2-1,Feriados!$A$1:$A$936)/252)),6)</f>
        <v>982.35238000000004</v>
      </c>
      <c r="E202" s="12">
        <f t="shared" si="42"/>
        <v>6.9873631436112582E-4</v>
      </c>
      <c r="F202" s="12">
        <f t="shared" si="47"/>
        <v>1.0545480061787997</v>
      </c>
      <c r="G202" s="13">
        <f t="shared" si="48"/>
        <v>5.4548006178799735</v>
      </c>
      <c r="H202" s="8">
        <v>4.21</v>
      </c>
      <c r="I202" s="14">
        <f>TRUNC(1000/((1+H202/100)^(NETWORKDAYS($B202,$H$2-1,Feriados!$A$1:$A$936)/252)),6)</f>
        <v>932.51005499999997</v>
      </c>
      <c r="J202" s="15">
        <f t="shared" si="43"/>
        <v>1.7029238735652985E-3</v>
      </c>
      <c r="K202" s="15">
        <f t="shared" si="49"/>
        <v>1.066300827695402</v>
      </c>
      <c r="L202" s="16">
        <f t="shared" si="50"/>
        <v>6.630082769540202</v>
      </c>
      <c r="M202" s="8">
        <v>5.55</v>
      </c>
      <c r="N202" s="17">
        <f>TRUNC(1000/((1+M202/100)^(NETWORKDAYS($B202,$M$2-1,Feriados!$A$1:$A$936)/252)),6)</f>
        <v>864.74123699999996</v>
      </c>
      <c r="O202" s="18">
        <f t="shared" si="44"/>
        <v>3.4322371810107111E-3</v>
      </c>
      <c r="P202" s="18">
        <f t="shared" si="51"/>
        <v>1.0598073154567822</v>
      </c>
      <c r="Q202" s="19">
        <f t="shared" si="52"/>
        <v>5.9807315456782195</v>
      </c>
      <c r="R202" s="9">
        <v>1.9</v>
      </c>
      <c r="S202" s="20">
        <f t="shared" si="53"/>
        <v>1.0235949321207556</v>
      </c>
      <c r="T202" s="20">
        <f t="shared" si="45"/>
        <v>7.4692290285005569E-5</v>
      </c>
      <c r="U202" s="20">
        <f t="shared" si="54"/>
        <v>1.0235949321207556</v>
      </c>
      <c r="V202" s="21">
        <f t="shared" si="55"/>
        <v>2.3594932120755585</v>
      </c>
    </row>
    <row r="203" spans="1:22" x14ac:dyDescent="0.3">
      <c r="A203">
        <f t="shared" si="46"/>
        <v>201</v>
      </c>
      <c r="B203" s="7">
        <v>44124</v>
      </c>
      <c r="C203" s="8">
        <v>2.5655999999999999</v>
      </c>
      <c r="D203" s="11">
        <f>TRUNC(1000/((1+C203/100)^(NETWORKDAYS($B203,$C$2-1,Feriados!$A$1:$A$936)/252)),6)</f>
        <v>982.660662</v>
      </c>
      <c r="E203" s="12">
        <f t="shared" si="42"/>
        <v>3.1382017927206185E-4</v>
      </c>
      <c r="F203" s="12">
        <f t="shared" si="47"/>
        <v>1.0548789446231497</v>
      </c>
      <c r="G203" s="13">
        <f t="shared" si="48"/>
        <v>5.4878944623149684</v>
      </c>
      <c r="H203" s="8">
        <v>4.1242000000000001</v>
      </c>
      <c r="I203" s="14">
        <f>TRUNC(1000/((1+H203/100)^(NETWORKDAYS($B203,$H$2-1,Feriados!$A$1:$A$936)/252)),6)</f>
        <v>933.96221500000001</v>
      </c>
      <c r="J203" s="15">
        <f t="shared" si="43"/>
        <v>1.5572593477291008E-3</v>
      </c>
      <c r="K203" s="15">
        <f t="shared" si="49"/>
        <v>1.067961334626822</v>
      </c>
      <c r="L203" s="16">
        <f t="shared" si="50"/>
        <v>6.7961334626821968</v>
      </c>
      <c r="M203" s="8">
        <v>5.4077999999999999</v>
      </c>
      <c r="N203" s="17">
        <f>TRUNC(1000/((1+M203/100)^(NETWORKDAYS($B203,$M$2-1,Feriados!$A$1:$A$936)/252)),6)</f>
        <v>868.06486299999995</v>
      </c>
      <c r="O203" s="18">
        <f t="shared" si="44"/>
        <v>3.8434919693786096E-3</v>
      </c>
      <c r="P203" s="18">
        <f t="shared" si="51"/>
        <v>1.063880676362829</v>
      </c>
      <c r="Q203" s="19">
        <f t="shared" si="52"/>
        <v>6.3880676362829014</v>
      </c>
      <c r="R203" s="9">
        <v>1.9</v>
      </c>
      <c r="S203" s="20">
        <f t="shared" si="53"/>
        <v>1.0236713867705598</v>
      </c>
      <c r="T203" s="20">
        <f t="shared" si="45"/>
        <v>7.4692290285005569E-5</v>
      </c>
      <c r="U203" s="20">
        <f t="shared" si="54"/>
        <v>1.0236713867705598</v>
      </c>
      <c r="V203" s="21">
        <f t="shared" si="55"/>
        <v>2.3671386770559799</v>
      </c>
    </row>
    <row r="204" spans="1:22" x14ac:dyDescent="0.3">
      <c r="A204">
        <f t="shared" si="46"/>
        <v>202</v>
      </c>
      <c r="B204" s="7">
        <v>44125</v>
      </c>
      <c r="C204" s="8">
        <v>2.5556000000000001</v>
      </c>
      <c r="D204" s="11">
        <f>TRUNC(1000/((1+C204/100)^(NETWORKDAYS($B204,$C$2-1,Feriados!$A$1:$A$936)/252)),6)</f>
        <v>982.82523400000002</v>
      </c>
      <c r="E204" s="12">
        <f t="shared" si="42"/>
        <v>1.6747592161170388E-4</v>
      </c>
      <c r="F204" s="12">
        <f t="shared" si="47"/>
        <v>1.0550556114465892</v>
      </c>
      <c r="G204" s="13">
        <f t="shared" si="48"/>
        <v>5.5055611446589214</v>
      </c>
      <c r="H204" s="8">
        <v>4.1468999999999996</v>
      </c>
      <c r="I204" s="14">
        <f>TRUNC(1000/((1+H204/100)^(NETWORKDAYS($B204,$H$2-1,Feriados!$A$1:$A$936)/252)),6)</f>
        <v>933.76866199999995</v>
      </c>
      <c r="J204" s="15">
        <f t="shared" si="43"/>
        <v>-2.0723857656279598E-4</v>
      </c>
      <c r="K204" s="15">
        <f t="shared" si="49"/>
        <v>1.0677400118400098</v>
      </c>
      <c r="L204" s="16">
        <f t="shared" si="50"/>
        <v>6.7740011840009773</v>
      </c>
      <c r="M204" s="8">
        <v>5.45</v>
      </c>
      <c r="N204" s="17">
        <f>TRUNC(1000/((1+M204/100)^(NETWORKDAYS($B204,$M$2-1,Feriados!$A$1:$A$936)/252)),6)</f>
        <v>867.31453299999998</v>
      </c>
      <c r="O204" s="18">
        <f t="shared" si="44"/>
        <v>-8.6437089206314877E-4</v>
      </c>
      <c r="P204" s="18">
        <f t="shared" si="51"/>
        <v>1.0629610888735526</v>
      </c>
      <c r="Q204" s="19">
        <f t="shared" si="52"/>
        <v>6.2961088873552562</v>
      </c>
      <c r="R204" s="9">
        <v>1.9</v>
      </c>
      <c r="S204" s="20">
        <f t="shared" si="53"/>
        <v>1.0237478471309369</v>
      </c>
      <c r="T204" s="20">
        <f t="shared" si="45"/>
        <v>7.4692290285005569E-5</v>
      </c>
      <c r="U204" s="20">
        <f t="shared" si="54"/>
        <v>1.0237478471309369</v>
      </c>
      <c r="V204" s="21">
        <f t="shared" si="55"/>
        <v>2.3747847130936917</v>
      </c>
    </row>
    <row r="205" spans="1:22" x14ac:dyDescent="0.3">
      <c r="A205">
        <f t="shared" si="46"/>
        <v>203</v>
      </c>
      <c r="B205" s="7">
        <v>44126</v>
      </c>
      <c r="C205" s="8">
        <v>2.5548000000000002</v>
      </c>
      <c r="D205" s="11">
        <f>TRUNC(1000/((1+C205/100)^(NETWORKDAYS($B205,$C$2-1,Feriados!$A$1:$A$936)/252)),6)</f>
        <v>982.92889100000002</v>
      </c>
      <c r="E205" s="12">
        <f t="shared" si="42"/>
        <v>1.0546839500458205E-4</v>
      </c>
      <c r="F205" s="12">
        <f t="shared" si="47"/>
        <v>1.055166886468569</v>
      </c>
      <c r="G205" s="13">
        <f t="shared" si="48"/>
        <v>5.5166886468569043</v>
      </c>
      <c r="H205" s="8">
        <v>4.1863999999999999</v>
      </c>
      <c r="I205" s="14">
        <f>TRUNC(1000/((1+H205/100)^(NETWORKDAYS($B205,$H$2-1,Feriados!$A$1:$A$936)/252)),6)</f>
        <v>933.32356600000003</v>
      </c>
      <c r="J205" s="15">
        <f t="shared" si="43"/>
        <v>-4.7666624305697791E-4</v>
      </c>
      <c r="K205" s="15">
        <f t="shared" si="49"/>
        <v>1.0672310562200045</v>
      </c>
      <c r="L205" s="16">
        <f t="shared" si="50"/>
        <v>6.723105622000447</v>
      </c>
      <c r="M205" s="8">
        <v>5.5141</v>
      </c>
      <c r="N205" s="17">
        <f>TRUNC(1000/((1+M205/100)^(NETWORKDAYS($B205,$M$2-1,Feriados!$A$1:$A$936)/252)),6)</f>
        <v>866.08628899999997</v>
      </c>
      <c r="O205" s="18">
        <f t="shared" si="44"/>
        <v>-1.4161459923328623E-3</v>
      </c>
      <c r="P205" s="18">
        <f t="shared" si="51"/>
        <v>1.0614557807875384</v>
      </c>
      <c r="Q205" s="19">
        <f t="shared" si="52"/>
        <v>6.1455780787538439</v>
      </c>
      <c r="R205" s="9">
        <v>1.9</v>
      </c>
      <c r="S205" s="20">
        <f t="shared" si="53"/>
        <v>1.0238243132023135</v>
      </c>
      <c r="T205" s="20">
        <f t="shared" si="45"/>
        <v>7.4692290285005569E-5</v>
      </c>
      <c r="U205" s="20">
        <f t="shared" si="54"/>
        <v>1.0238243132023135</v>
      </c>
      <c r="V205" s="21">
        <f t="shared" si="55"/>
        <v>2.3824313202313485</v>
      </c>
    </row>
    <row r="206" spans="1:22" x14ac:dyDescent="0.3">
      <c r="A206">
        <f t="shared" si="46"/>
        <v>204</v>
      </c>
      <c r="B206" s="7">
        <v>44127</v>
      </c>
      <c r="C206" s="8">
        <v>2.6488</v>
      </c>
      <c r="D206" s="11">
        <f>TRUNC(1000/((1+C206/100)^(NETWORKDAYS($B206,$C$2-1,Feriados!$A$1:$A$936)/252)),6)</f>
        <v>982.41635399999996</v>
      </c>
      <c r="E206" s="12">
        <f t="shared" si="42"/>
        <v>-5.2143853405162144E-4</v>
      </c>
      <c r="F206" s="12">
        <f t="shared" si="47"/>
        <v>1.0546166817941092</v>
      </c>
      <c r="G206" s="13">
        <f t="shared" si="48"/>
        <v>5.4616681794109168</v>
      </c>
      <c r="H206" s="8">
        <v>4.4333999999999998</v>
      </c>
      <c r="I206" s="14">
        <f>TRUNC(1000/((1+H206/100)^(NETWORKDAYS($B206,$H$2-1,Feriados!$A$1:$A$936)/252)),6)</f>
        <v>929.77248999999995</v>
      </c>
      <c r="J206" s="15">
        <f t="shared" si="43"/>
        <v>-3.8047641025706902E-3</v>
      </c>
      <c r="K206" s="15">
        <f t="shared" si="49"/>
        <v>1.0631704938081501</v>
      </c>
      <c r="L206" s="16">
        <f t="shared" si="50"/>
        <v>6.3170493808150097</v>
      </c>
      <c r="M206" s="8">
        <v>5.7545999999999999</v>
      </c>
      <c r="N206" s="17">
        <f>TRUNC(1000/((1+M206/100)^(NETWORKDAYS($B206,$M$2-1,Feriados!$A$1:$A$936)/252)),6)</f>
        <v>861.01179999999999</v>
      </c>
      <c r="O206" s="18">
        <f t="shared" si="44"/>
        <v>-5.8591032607837601E-3</v>
      </c>
      <c r="P206" s="18">
        <f t="shared" si="51"/>
        <v>1.0552366017611483</v>
      </c>
      <c r="Q206" s="19">
        <f t="shared" si="52"/>
        <v>5.5236601761148307</v>
      </c>
      <c r="R206" s="9">
        <v>1.9</v>
      </c>
      <c r="S206" s="20">
        <f t="shared" si="53"/>
        <v>1.0239007849851161</v>
      </c>
      <c r="T206" s="20">
        <f t="shared" si="45"/>
        <v>7.4692290285005569E-5</v>
      </c>
      <c r="U206" s="20">
        <f t="shared" si="54"/>
        <v>1.0239007849851161</v>
      </c>
      <c r="V206" s="21">
        <f t="shared" si="55"/>
        <v>2.3900784985116053</v>
      </c>
    </row>
    <row r="207" spans="1:22" x14ac:dyDescent="0.3">
      <c r="A207">
        <f t="shared" si="46"/>
        <v>205</v>
      </c>
      <c r="B207" s="7">
        <v>44130</v>
      </c>
      <c r="C207" s="8">
        <v>2.6023999999999998</v>
      </c>
      <c r="D207" s="11">
        <f>TRUNC(1000/((1+C207/100)^(NETWORKDAYS($B207,$C$2-1,Feriados!$A$1:$A$936)/252)),6)</f>
        <v>982.81799999999998</v>
      </c>
      <c r="E207" s="12">
        <f t="shared" si="42"/>
        <v>4.0883480651010551E-4</v>
      </c>
      <c r="F207" s="12">
        <f t="shared" si="47"/>
        <v>1.0550478458011527</v>
      </c>
      <c r="G207" s="13">
        <f t="shared" si="48"/>
        <v>5.5047845801152739</v>
      </c>
      <c r="H207" s="8">
        <v>4.4085000000000001</v>
      </c>
      <c r="I207" s="14">
        <f>TRUNC(1000/((1+H207/100)^(NETWORKDAYS($B207,$H$2-1,Feriados!$A$1:$A$936)/252)),6)</f>
        <v>930.30397200000004</v>
      </c>
      <c r="J207" s="15">
        <f t="shared" si="43"/>
        <v>5.7162586085990341E-4</v>
      </c>
      <c r="K207" s="15">
        <f t="shared" si="49"/>
        <v>1.063778229556914</v>
      </c>
      <c r="L207" s="16">
        <f t="shared" si="50"/>
        <v>6.3778229556914035</v>
      </c>
      <c r="M207" s="8">
        <v>5.7232000000000003</v>
      </c>
      <c r="N207" s="17">
        <f>TRUNC(1000/((1+M207/100)^(NETWORKDAYS($B207,$M$2-1,Feriados!$A$1:$A$936)/252)),6)</f>
        <v>861.88625200000001</v>
      </c>
      <c r="O207" s="18">
        <f t="shared" si="44"/>
        <v>1.0156097744538073E-3</v>
      </c>
      <c r="P207" s="18">
        <f t="shared" si="51"/>
        <v>1.0563083103682585</v>
      </c>
      <c r="Q207" s="19">
        <f t="shared" si="52"/>
        <v>5.6308310368258452</v>
      </c>
      <c r="R207" s="9">
        <v>1.9</v>
      </c>
      <c r="S207" s="20">
        <f t="shared" si="53"/>
        <v>1.0239772624797712</v>
      </c>
      <c r="T207" s="20">
        <f t="shared" si="45"/>
        <v>7.4692290285005569E-5</v>
      </c>
      <c r="U207" s="20">
        <f t="shared" si="54"/>
        <v>1.0239772624797712</v>
      </c>
      <c r="V207" s="21">
        <f t="shared" si="55"/>
        <v>2.3977262479771166</v>
      </c>
    </row>
    <row r="208" spans="1:22" x14ac:dyDescent="0.3">
      <c r="A208">
        <f t="shared" si="46"/>
        <v>206</v>
      </c>
      <c r="B208" s="7">
        <v>44131</v>
      </c>
      <c r="C208" s="8">
        <v>2.5929000000000002</v>
      </c>
      <c r="D208" s="11">
        <f>TRUNC(1000/((1+C208/100)^(NETWORKDAYS($B208,$C$2-1,Feriados!$A$1:$A$936)/252)),6)</f>
        <v>982.97924</v>
      </c>
      <c r="E208" s="12">
        <f t="shared" si="42"/>
        <v>1.6405885932080366E-4</v>
      </c>
      <c r="F208" s="12">
        <f t="shared" si="47"/>
        <v>1.0552209357472637</v>
      </c>
      <c r="G208" s="13">
        <f t="shared" si="48"/>
        <v>5.5220935747263722</v>
      </c>
      <c r="H208" s="8">
        <v>4.4157999999999999</v>
      </c>
      <c r="I208" s="14">
        <f>TRUNC(1000/((1+H208/100)^(NETWORKDAYS($B208,$H$2-1,Feriados!$A$1:$A$936)/252)),6)</f>
        <v>930.35457299999996</v>
      </c>
      <c r="J208" s="15">
        <f t="shared" si="43"/>
        <v>5.4391899339201188E-5</v>
      </c>
      <c r="K208" s="15">
        <f t="shared" si="49"/>
        <v>1.0638360904752953</v>
      </c>
      <c r="L208" s="16">
        <f t="shared" si="50"/>
        <v>6.383609047529526</v>
      </c>
      <c r="M208" s="8">
        <v>5.7731000000000003</v>
      </c>
      <c r="N208" s="17">
        <f>TRUNC(1000/((1+M208/100)^(NETWORKDAYS($B208,$M$2-1,Feriados!$A$1:$A$936)/252)),6)</f>
        <v>860.99252100000001</v>
      </c>
      <c r="O208" s="18">
        <f t="shared" si="44"/>
        <v>-1.0369477386674708E-3</v>
      </c>
      <c r="P208" s="18">
        <f t="shared" si="51"/>
        <v>1.0552129738544864</v>
      </c>
      <c r="Q208" s="19">
        <f t="shared" si="52"/>
        <v>5.5212973854486425</v>
      </c>
      <c r="R208" s="9">
        <v>1.9</v>
      </c>
      <c r="S208" s="20">
        <f t="shared" si="53"/>
        <v>1.0240537456867056</v>
      </c>
      <c r="T208" s="20">
        <f t="shared" si="45"/>
        <v>7.4692290285005569E-5</v>
      </c>
      <c r="U208" s="20">
        <f t="shared" si="54"/>
        <v>1.0240537456867056</v>
      </c>
      <c r="V208" s="21">
        <f t="shared" si="55"/>
        <v>2.4053745686705597</v>
      </c>
    </row>
    <row r="209" spans="1:22" x14ac:dyDescent="0.3">
      <c r="A209">
        <f t="shared" si="46"/>
        <v>207</v>
      </c>
      <c r="B209" s="7">
        <v>44132</v>
      </c>
      <c r="C209" s="8">
        <v>2.6221000000000001</v>
      </c>
      <c r="D209" s="11">
        <f>TRUNC(1000/((1+C209/100)^(NETWORKDAYS($B209,$C$2-1,Feriados!$A$1:$A$936)/252)),6)</f>
        <v>982.892606</v>
      </c>
      <c r="E209" s="12">
        <f t="shared" si="42"/>
        <v>-8.8134109526016857E-5</v>
      </c>
      <c r="F209" s="12">
        <f t="shared" si="47"/>
        <v>1.0551279347897384</v>
      </c>
      <c r="G209" s="13">
        <f t="shared" si="48"/>
        <v>5.5127934789738431</v>
      </c>
      <c r="H209" s="8">
        <v>4.4961000000000002</v>
      </c>
      <c r="I209" s="14">
        <f>TRUNC(1000/((1+H209/100)^(NETWORKDAYS($B209,$H$2-1,Feriados!$A$1:$A$936)/252)),6)</f>
        <v>929.32266600000003</v>
      </c>
      <c r="J209" s="15">
        <f t="shared" si="43"/>
        <v>-1.1091545416630488E-3</v>
      </c>
      <c r="K209" s="15">
        <f t="shared" si="49"/>
        <v>1.0626561318439596</v>
      </c>
      <c r="L209" s="16">
        <f t="shared" si="50"/>
        <v>6.2656131843959573</v>
      </c>
      <c r="M209" s="8">
        <v>5.8783000000000003</v>
      </c>
      <c r="N209" s="17">
        <f>TRUNC(1000/((1+M209/100)^(NETWORKDAYS($B209,$M$2-1,Feriados!$A$1:$A$936)/252)),6)</f>
        <v>858.90780199999995</v>
      </c>
      <c r="O209" s="18">
        <f t="shared" si="44"/>
        <v>-2.4212974551495181E-3</v>
      </c>
      <c r="P209" s="18">
        <f t="shared" si="51"/>
        <v>1.0526579893662518</v>
      </c>
      <c r="Q209" s="19">
        <f t="shared" si="52"/>
        <v>5.2657989366251767</v>
      </c>
      <c r="R209" s="9">
        <v>1.9</v>
      </c>
      <c r="S209" s="20">
        <f t="shared" si="53"/>
        <v>1.0241302346063459</v>
      </c>
      <c r="T209" s="20">
        <f t="shared" si="45"/>
        <v>7.4692290285005569E-5</v>
      </c>
      <c r="U209" s="20">
        <f t="shared" si="54"/>
        <v>1.0241302346063459</v>
      </c>
      <c r="V209" s="21">
        <f t="shared" si="55"/>
        <v>2.4130234606345891</v>
      </c>
    </row>
    <row r="210" spans="1:22" x14ac:dyDescent="0.3">
      <c r="A210">
        <f t="shared" si="46"/>
        <v>208</v>
      </c>
      <c r="B210" s="7">
        <v>44133</v>
      </c>
      <c r="C210" s="8">
        <v>2.5299999999999998</v>
      </c>
      <c r="D210" s="11">
        <f>TRUNC(1000/((1+C210/100)^(NETWORKDAYS($B210,$C$2-1,Feriados!$A$1:$A$936)/252)),6)</f>
        <v>983.57863699999996</v>
      </c>
      <c r="E210" s="12">
        <f t="shared" si="42"/>
        <v>6.9797147298911177E-4</v>
      </c>
      <c r="F210" s="12">
        <f t="shared" si="47"/>
        <v>1.0558643839885755</v>
      </c>
      <c r="G210" s="13">
        <f t="shared" si="48"/>
        <v>5.5864383988575517</v>
      </c>
      <c r="H210" s="8">
        <v>4.4229000000000003</v>
      </c>
      <c r="I210" s="14">
        <f>TRUNC(1000/((1+H210/100)^(NETWORKDAYS($B210,$H$2-1,Feriados!$A$1:$A$936)/252)),6)</f>
        <v>930.56847500000003</v>
      </c>
      <c r="J210" s="15">
        <f t="shared" si="43"/>
        <v>1.3405559183896631E-3</v>
      </c>
      <c r="K210" s="15">
        <f t="shared" si="49"/>
        <v>1.064080681810716</v>
      </c>
      <c r="L210" s="16">
        <f t="shared" si="50"/>
        <v>6.4080681810716023</v>
      </c>
      <c r="M210" s="8">
        <v>5.8281000000000001</v>
      </c>
      <c r="N210" s="17">
        <f>TRUNC(1000/((1+M210/100)^(NETWORKDAYS($B210,$M$2-1,Feriados!$A$1:$A$936)/252)),6)</f>
        <v>860.18642</v>
      </c>
      <c r="O210" s="18">
        <f t="shared" si="44"/>
        <v>1.4886557055631133E-3</v>
      </c>
      <c r="P210" s="18">
        <f t="shared" si="51"/>
        <v>1.0542250346881283</v>
      </c>
      <c r="Q210" s="19">
        <f t="shared" si="52"/>
        <v>5.4225034688128337</v>
      </c>
      <c r="R210" s="9">
        <v>1.9</v>
      </c>
      <c r="S210" s="20">
        <f t="shared" si="53"/>
        <v>1.0242067292391188</v>
      </c>
      <c r="T210" s="20">
        <f t="shared" si="45"/>
        <v>7.4692290285005569E-5</v>
      </c>
      <c r="U210" s="20">
        <f t="shared" si="54"/>
        <v>1.0242067292391188</v>
      </c>
      <c r="V210" s="21">
        <f t="shared" si="55"/>
        <v>2.4206729239118818</v>
      </c>
    </row>
    <row r="211" spans="1:22" x14ac:dyDescent="0.3">
      <c r="A211">
        <f t="shared" si="46"/>
        <v>209</v>
      </c>
      <c r="B211" s="7">
        <v>44134</v>
      </c>
      <c r="C211" s="8">
        <v>2.5609000000000002</v>
      </c>
      <c r="D211" s="11">
        <f>TRUNC(1000/((1+C211/100)^(NETWORKDAYS($B211,$C$2-1,Feriados!$A$1:$A$936)/252)),6)</f>
        <v>983.48092599999995</v>
      </c>
      <c r="E211" s="12">
        <f t="shared" si="42"/>
        <v>-9.934233657005187E-5</v>
      </c>
      <c r="F211" s="12">
        <f t="shared" si="47"/>
        <v>1.0557594919535689</v>
      </c>
      <c r="G211" s="13">
        <f t="shared" si="48"/>
        <v>5.5759491953568885</v>
      </c>
      <c r="H211" s="8">
        <v>4.5016999999999996</v>
      </c>
      <c r="I211" s="14">
        <f>TRUNC(1000/((1+H211/100)^(NETWORKDAYS($B211,$H$2-1,Feriados!$A$1:$A$936)/252)),6)</f>
        <v>929.56446500000004</v>
      </c>
      <c r="J211" s="15">
        <f t="shared" si="43"/>
        <v>-1.0789211401127652E-3</v>
      </c>
      <c r="K211" s="15">
        <f t="shared" si="49"/>
        <v>1.0629326226683249</v>
      </c>
      <c r="L211" s="16">
        <f t="shared" si="50"/>
        <v>6.2932622668324889</v>
      </c>
      <c r="M211" s="8">
        <v>5.9092000000000002</v>
      </c>
      <c r="N211" s="17">
        <f>TRUNC(1000/((1+M211/100)^(NETWORKDAYS($B211,$M$2-1,Feriados!$A$1:$A$936)/252)),6)</f>
        <v>858.63185399999998</v>
      </c>
      <c r="O211" s="18">
        <f t="shared" si="44"/>
        <v>-1.8072431322503357E-3</v>
      </c>
      <c r="P211" s="18">
        <f t="shared" si="51"/>
        <v>1.0523197937343418</v>
      </c>
      <c r="Q211" s="19">
        <f t="shared" si="52"/>
        <v>5.2319793734341813</v>
      </c>
      <c r="R211" s="9">
        <v>1.9</v>
      </c>
      <c r="S211" s="20">
        <f t="shared" si="53"/>
        <v>1.0242832295854509</v>
      </c>
      <c r="T211" s="20">
        <f t="shared" si="45"/>
        <v>7.4692290285005569E-5</v>
      </c>
      <c r="U211" s="20">
        <f t="shared" si="54"/>
        <v>1.0242832295854509</v>
      </c>
      <c r="V211" s="21">
        <f t="shared" si="55"/>
        <v>2.4283229585450927</v>
      </c>
    </row>
    <row r="212" spans="1:22" x14ac:dyDescent="0.3">
      <c r="A212">
        <f t="shared" si="46"/>
        <v>210</v>
      </c>
      <c r="B212" s="7">
        <v>44138</v>
      </c>
      <c r="C212" s="8">
        <v>2.6171000000000002</v>
      </c>
      <c r="D212" s="11">
        <f>TRUNC(1000/((1+C212/100)^(NETWORKDAYS($B212,$C$2-1,Feriados!$A$1:$A$936)/252)),6)</f>
        <v>983.22688100000005</v>
      </c>
      <c r="E212" s="12">
        <f t="shared" si="42"/>
        <v>-2.5831207630344633E-4</v>
      </c>
      <c r="F212" s="12">
        <f t="shared" si="47"/>
        <v>1.0554867765271252</v>
      </c>
      <c r="G212" s="13">
        <f t="shared" si="48"/>
        <v>5.5486776527125192</v>
      </c>
      <c r="H212" s="8">
        <v>4.6074999999999999</v>
      </c>
      <c r="I212" s="14">
        <f>TRUNC(1000/((1+H212/100)^(NETWORKDAYS($B212,$H$2-1,Feriados!$A$1:$A$936)/252)),6)</f>
        <v>928.17140700000004</v>
      </c>
      <c r="J212" s="15">
        <f t="shared" si="43"/>
        <v>-1.4986136545139805E-3</v>
      </c>
      <c r="K212" s="15">
        <f t="shared" si="49"/>
        <v>1.0613396973261657</v>
      </c>
      <c r="L212" s="16">
        <f t="shared" si="50"/>
        <v>6.1339697326165732</v>
      </c>
      <c r="M212" s="8">
        <v>6.085</v>
      </c>
      <c r="N212" s="17">
        <f>TRUNC(1000/((1+M212/100)^(NETWORKDAYS($B212,$M$2-1,Feriados!$A$1:$A$936)/252)),6)</f>
        <v>855.06</v>
      </c>
      <c r="O212" s="18">
        <f t="shared" si="44"/>
        <v>-4.1599365122086951E-3</v>
      </c>
      <c r="P212" s="18">
        <f t="shared" si="51"/>
        <v>1.0479422102018665</v>
      </c>
      <c r="Q212" s="19">
        <f t="shared" si="52"/>
        <v>4.7942210201866509</v>
      </c>
      <c r="R212" s="9">
        <v>1.9</v>
      </c>
      <c r="S212" s="20">
        <f t="shared" si="53"/>
        <v>1.0243597356457692</v>
      </c>
      <c r="T212" s="20">
        <f t="shared" si="45"/>
        <v>7.4692290285005569E-5</v>
      </c>
      <c r="U212" s="20">
        <f t="shared" si="54"/>
        <v>1.0243597356457692</v>
      </c>
      <c r="V212" s="21">
        <f t="shared" si="55"/>
        <v>2.4359735645769209</v>
      </c>
    </row>
    <row r="213" spans="1:22" x14ac:dyDescent="0.3">
      <c r="A213">
        <f t="shared" si="46"/>
        <v>211</v>
      </c>
      <c r="B213" s="7">
        <v>44139</v>
      </c>
      <c r="C213" s="8">
        <v>2.5817999999999999</v>
      </c>
      <c r="D213" s="11">
        <f>TRUNC(1000/((1+C213/100)^(NETWORKDAYS($B213,$C$2-1,Feriados!$A$1:$A$936)/252)),6)</f>
        <v>983.54788499999995</v>
      </c>
      <c r="E213" s="12">
        <f t="shared" si="42"/>
        <v>3.2648008939029083E-4</v>
      </c>
      <c r="F213" s="12">
        <f t="shared" si="47"/>
        <v>1.055831371944276</v>
      </c>
      <c r="G213" s="13">
        <f t="shared" si="48"/>
        <v>5.5831371944276009</v>
      </c>
      <c r="H213" s="8">
        <v>4.51</v>
      </c>
      <c r="I213" s="14">
        <f>TRUNC(1000/((1+H213/100)^(NETWORKDAYS($B213,$H$2-1,Feriados!$A$1:$A$936)/252)),6)</f>
        <v>929.76746800000001</v>
      </c>
      <c r="J213" s="15">
        <f t="shared" si="43"/>
        <v>1.7195757033268144E-3</v>
      </c>
      <c r="K213" s="15">
        <f t="shared" si="49"/>
        <v>1.0631647512826641</v>
      </c>
      <c r="L213" s="16">
        <f t="shared" si="50"/>
        <v>6.3164751282664078</v>
      </c>
      <c r="M213" s="8">
        <v>5.9303999999999997</v>
      </c>
      <c r="N213" s="17">
        <f>TRUNC(1000/((1+M213/100)^(NETWORKDAYS($B213,$M$2-1,Feriados!$A$1:$A$936)/252)),6)</f>
        <v>858.568218</v>
      </c>
      <c r="O213" s="18">
        <f t="shared" si="44"/>
        <v>4.1028910251912354E-3</v>
      </c>
      <c r="P213" s="18">
        <f t="shared" si="51"/>
        <v>1.0522418028910228</v>
      </c>
      <c r="Q213" s="19">
        <f t="shared" si="52"/>
        <v>5.2241802891022759</v>
      </c>
      <c r="R213" s="9">
        <v>1.9</v>
      </c>
      <c r="S213" s="20">
        <f t="shared" si="53"/>
        <v>1.0244362474205004</v>
      </c>
      <c r="T213" s="20">
        <f t="shared" si="45"/>
        <v>7.4692290285005569E-5</v>
      </c>
      <c r="U213" s="20">
        <f t="shared" si="54"/>
        <v>1.0244362474205004</v>
      </c>
      <c r="V213" s="21">
        <f t="shared" si="55"/>
        <v>2.4436247420500434</v>
      </c>
    </row>
    <row r="214" spans="1:22" x14ac:dyDescent="0.3">
      <c r="A214">
        <f t="shared" si="46"/>
        <v>212</v>
      </c>
      <c r="B214" s="7">
        <v>44140</v>
      </c>
      <c r="C214" s="8">
        <v>2.5528</v>
      </c>
      <c r="D214" s="11">
        <f>TRUNC(1000/((1+C214/100)^(NETWORKDAYS($B214,$C$2-1,Feriados!$A$1:$A$936)/252)),6)</f>
        <v>983.82728799999995</v>
      </c>
      <c r="E214" s="12">
        <f t="shared" si="42"/>
        <v>2.8407666191054837E-4</v>
      </c>
      <c r="F214" s="12">
        <f t="shared" si="47"/>
        <v>1.0561313089959583</v>
      </c>
      <c r="G214" s="13">
        <f t="shared" si="48"/>
        <v>5.6131308995958307</v>
      </c>
      <c r="H214" s="8">
        <v>4.4800000000000004</v>
      </c>
      <c r="I214" s="14">
        <f>TRUNC(1000/((1+H214/100)^(NETWORKDAYS($B214,$H$2-1,Feriados!$A$1:$A$936)/252)),6)</f>
        <v>930.37000899999998</v>
      </c>
      <c r="J214" s="15">
        <f t="shared" si="43"/>
        <v>6.4805558458180812E-4</v>
      </c>
      <c r="K214" s="15">
        <f t="shared" si="49"/>
        <v>1.0638537411370634</v>
      </c>
      <c r="L214" s="16">
        <f t="shared" si="50"/>
        <v>6.3853741137063436</v>
      </c>
      <c r="M214" s="8">
        <v>5.8883000000000001</v>
      </c>
      <c r="N214" s="17">
        <f>TRUNC(1000/((1+M214/100)^(NETWORKDAYS($B214,$M$2-1,Feriados!$A$1:$A$936)/252)),6)</f>
        <v>859.66718500000002</v>
      </c>
      <c r="O214" s="18">
        <f t="shared" si="44"/>
        <v>1.2799996284045267E-3</v>
      </c>
      <c r="P214" s="18">
        <f t="shared" si="51"/>
        <v>1.053588672007715</v>
      </c>
      <c r="Q214" s="19">
        <f t="shared" si="52"/>
        <v>5.3588672007714999</v>
      </c>
      <c r="R214" s="9">
        <v>1.9</v>
      </c>
      <c r="S214" s="20">
        <f t="shared" si="53"/>
        <v>1.0245127649100711</v>
      </c>
      <c r="T214" s="20">
        <f t="shared" si="45"/>
        <v>7.4692290285005569E-5</v>
      </c>
      <c r="U214" s="20">
        <f t="shared" si="54"/>
        <v>1.0245127649100711</v>
      </c>
      <c r="V214" s="21">
        <f t="shared" si="55"/>
        <v>2.451276491007115</v>
      </c>
    </row>
    <row r="215" spans="1:22" x14ac:dyDescent="0.3">
      <c r="A215">
        <f t="shared" si="46"/>
        <v>213</v>
      </c>
      <c r="B215" s="7">
        <v>44141</v>
      </c>
      <c r="C215" s="8">
        <v>2.4647999999999999</v>
      </c>
      <c r="D215" s="11">
        <f>TRUNC(1000/((1+C215/100)^(NETWORKDAYS($B215,$C$2-1,Feriados!$A$1:$A$936)/252)),6)</f>
        <v>984.46885299999997</v>
      </c>
      <c r="E215" s="12">
        <f t="shared" si="42"/>
        <v>6.5211141002619044E-4</v>
      </c>
      <c r="F215" s="12">
        <f t="shared" si="47"/>
        <v>1.0568200242730406</v>
      </c>
      <c r="G215" s="13">
        <f t="shared" si="48"/>
        <v>5.6820024273040559</v>
      </c>
      <c r="H215" s="8">
        <v>4.38</v>
      </c>
      <c r="I215" s="14">
        <f>TRUNC(1000/((1+H215/100)^(NETWORKDAYS($B215,$H$2-1,Feriados!$A$1:$A$936)/252)),6)</f>
        <v>931.99685699999998</v>
      </c>
      <c r="J215" s="15">
        <f t="shared" si="43"/>
        <v>1.7486032269555807E-3</v>
      </c>
      <c r="K215" s="15">
        <f t="shared" si="49"/>
        <v>1.0657139992218245</v>
      </c>
      <c r="L215" s="16">
        <f t="shared" si="50"/>
        <v>6.5713999221824526</v>
      </c>
      <c r="M215" s="8">
        <v>5.7572000000000001</v>
      </c>
      <c r="N215" s="17">
        <f>TRUNC(1000/((1+M215/100)^(NETWORKDAYS($B215,$M$2-1,Feriados!$A$1:$A$936)/252)),6)</f>
        <v>862.67807100000005</v>
      </c>
      <c r="O215" s="18">
        <f t="shared" si="44"/>
        <v>3.5023856354363669E-3</v>
      </c>
      <c r="P215" s="18">
        <f t="shared" si="51"/>
        <v>1.0572787458382134</v>
      </c>
      <c r="Q215" s="19">
        <f t="shared" si="52"/>
        <v>5.7278745838213352</v>
      </c>
      <c r="R215" s="9">
        <v>1.9</v>
      </c>
      <c r="S215" s="20">
        <f t="shared" si="53"/>
        <v>1.0245892881149086</v>
      </c>
      <c r="T215" s="20">
        <f t="shared" si="45"/>
        <v>7.4692290285005569E-5</v>
      </c>
      <c r="U215" s="20">
        <f t="shared" si="54"/>
        <v>1.0245892881149086</v>
      </c>
      <c r="V215" s="21">
        <f t="shared" si="55"/>
        <v>2.458928811490857</v>
      </c>
    </row>
    <row r="216" spans="1:22" x14ac:dyDescent="0.3">
      <c r="A216">
        <f t="shared" si="46"/>
        <v>214</v>
      </c>
      <c r="B216" s="7">
        <v>44144</v>
      </c>
      <c r="C216" s="8">
        <v>2.4224000000000001</v>
      </c>
      <c r="D216" s="11">
        <f>TRUNC(1000/((1+C216/100)^(NETWORKDAYS($B216,$C$2-1,Feriados!$A$1:$A$936)/252)),6)</f>
        <v>984.82436099999995</v>
      </c>
      <c r="E216" s="12">
        <f t="shared" si="42"/>
        <v>3.6111655428872069E-4</v>
      </c>
      <c r="F216" s="12">
        <f t="shared" si="47"/>
        <v>1.0572016594787093</v>
      </c>
      <c r="G216" s="13">
        <f t="shared" si="48"/>
        <v>5.7201659478709255</v>
      </c>
      <c r="H216" s="8">
        <v>4.3</v>
      </c>
      <c r="I216" s="14">
        <f>TRUNC(1000/((1+H216/100)^(NETWORKDAYS($B216,$H$2-1,Feriados!$A$1:$A$936)/252)),6)</f>
        <v>933.32747300000005</v>
      </c>
      <c r="J216" s="15">
        <f t="shared" si="43"/>
        <v>1.4277043854882265E-3</v>
      </c>
      <c r="K216" s="15">
        <f t="shared" si="49"/>
        <v>1.0672355237721898</v>
      </c>
      <c r="L216" s="16">
        <f t="shared" si="50"/>
        <v>6.7235523772189776</v>
      </c>
      <c r="M216" s="8">
        <v>5.6468999999999996</v>
      </c>
      <c r="N216" s="17">
        <f>TRUNC(1000/((1+M216/100)^(NETWORKDAYS($B216,$M$2-1,Feriados!$A$1:$A$936)/252)),6)</f>
        <v>865.24547299999995</v>
      </c>
      <c r="O216" s="18">
        <f t="shared" si="44"/>
        <v>2.9760835313963341E-3</v>
      </c>
      <c r="P216" s="18">
        <f t="shared" si="51"/>
        <v>1.0604252957017979</v>
      </c>
      <c r="Q216" s="19">
        <f t="shared" si="52"/>
        <v>6.0425295701797888</v>
      </c>
      <c r="R216" s="9">
        <v>1.9</v>
      </c>
      <c r="S216" s="20">
        <f t="shared" si="53"/>
        <v>1.0246658170354395</v>
      </c>
      <c r="T216" s="20">
        <f t="shared" si="45"/>
        <v>7.4692290285005569E-5</v>
      </c>
      <c r="U216" s="20">
        <f t="shared" si="54"/>
        <v>1.0246658170354395</v>
      </c>
      <c r="V216" s="21">
        <f t="shared" si="55"/>
        <v>2.4665817035439463</v>
      </c>
    </row>
    <row r="217" spans="1:22" x14ac:dyDescent="0.3">
      <c r="A217">
        <f t="shared" si="46"/>
        <v>215</v>
      </c>
      <c r="B217" s="7">
        <v>44145</v>
      </c>
      <c r="C217" s="8">
        <v>2.4276</v>
      </c>
      <c r="D217" s="11">
        <f>TRUNC(1000/((1+C217/100)^(NETWORKDAYS($B217,$C$2-1,Feriados!$A$1:$A$936)/252)),6)</f>
        <v>984.88615800000002</v>
      </c>
      <c r="E217" s="12">
        <f t="shared" si="42"/>
        <v>6.2749260119066008E-5</v>
      </c>
      <c r="F217" s="12">
        <f t="shared" si="47"/>
        <v>1.0572679981006381</v>
      </c>
      <c r="G217" s="13">
        <f t="shared" si="48"/>
        <v>5.7267998100638096</v>
      </c>
      <c r="H217" s="8">
        <v>4.3116000000000003</v>
      </c>
      <c r="I217" s="14">
        <f>TRUNC(1000/((1+H217/100)^(NETWORKDAYS($B217,$H$2-1,Feriados!$A$1:$A$936)/252)),6)</f>
        <v>933.31370300000003</v>
      </c>
      <c r="J217" s="15">
        <f t="shared" si="43"/>
        <v>-1.4753664065780825E-5</v>
      </c>
      <c r="K217" s="15">
        <f t="shared" si="49"/>
        <v>1.067219778137793</v>
      </c>
      <c r="L217" s="16">
        <f t="shared" si="50"/>
        <v>6.7219778137793007</v>
      </c>
      <c r="M217" s="8">
        <v>5.6890000000000001</v>
      </c>
      <c r="N217" s="17">
        <f>TRUNC(1000/((1+M217/100)^(NETWORKDAYS($B217,$M$2-1,Feriados!$A$1:$A$936)/252)),6)</f>
        <v>864.52741500000002</v>
      </c>
      <c r="O217" s="18">
        <f t="shared" si="44"/>
        <v>-8.2988934632644007E-4</v>
      </c>
      <c r="P217" s="18">
        <f t="shared" si="51"/>
        <v>1.05954526004632</v>
      </c>
      <c r="Q217" s="19">
        <f t="shared" si="52"/>
        <v>5.9545260046319992</v>
      </c>
      <c r="R217" s="9">
        <v>1.9</v>
      </c>
      <c r="S217" s="20">
        <f t="shared" si="53"/>
        <v>1.0247423516720906</v>
      </c>
      <c r="T217" s="20">
        <f t="shared" si="45"/>
        <v>7.4692290285005569E-5</v>
      </c>
      <c r="U217" s="20">
        <f t="shared" si="54"/>
        <v>1.0247423516720906</v>
      </c>
      <c r="V217" s="21">
        <f t="shared" si="55"/>
        <v>2.4742351672090601</v>
      </c>
    </row>
    <row r="218" spans="1:22" x14ac:dyDescent="0.3">
      <c r="A218">
        <f t="shared" si="46"/>
        <v>216</v>
      </c>
      <c r="B218" s="7">
        <v>44146</v>
      </c>
      <c r="C218" s="8">
        <v>2.4887000000000001</v>
      </c>
      <c r="D218" s="11">
        <f>TRUNC(1000/((1+C218/100)^(NETWORKDAYS($B218,$C$2-1,Feriados!$A$1:$A$936)/252)),6)</f>
        <v>984.60936500000003</v>
      </c>
      <c r="E218" s="12">
        <f t="shared" si="42"/>
        <v>-2.8104060327349689E-4</v>
      </c>
      <c r="F218" s="12">
        <f t="shared" si="47"/>
        <v>1.0569708628646302</v>
      </c>
      <c r="G218" s="13">
        <f t="shared" si="48"/>
        <v>5.6970862864630156</v>
      </c>
      <c r="H218" s="8">
        <v>4.4325999999999999</v>
      </c>
      <c r="I218" s="14">
        <f>TRUNC(1000/((1+H218/100)^(NETWORKDAYS($B218,$H$2-1,Feriados!$A$1:$A$936)/252)),6)</f>
        <v>931.70673099999999</v>
      </c>
      <c r="J218" s="15">
        <f t="shared" si="43"/>
        <v>-1.721791927874472E-3</v>
      </c>
      <c r="K218" s="15">
        <f t="shared" si="49"/>
        <v>1.0653822477385273</v>
      </c>
      <c r="L218" s="16">
        <f t="shared" si="50"/>
        <v>6.5382247738527299</v>
      </c>
      <c r="M218" s="8">
        <v>5.83</v>
      </c>
      <c r="N218" s="17">
        <f>TRUNC(1000/((1+M218/100)^(NETWORKDAYS($B218,$M$2-1,Feriados!$A$1:$A$936)/252)),6)</f>
        <v>861.694028</v>
      </c>
      <c r="O218" s="18">
        <f t="shared" si="44"/>
        <v>-3.2773824760664594E-3</v>
      </c>
      <c r="P218" s="18">
        <f t="shared" si="51"/>
        <v>1.056072724978445</v>
      </c>
      <c r="Q218" s="19">
        <f t="shared" si="52"/>
        <v>5.6072724978444954</v>
      </c>
      <c r="R218" s="9">
        <v>1.9</v>
      </c>
      <c r="S218" s="20">
        <f t="shared" si="53"/>
        <v>1.024818892025289</v>
      </c>
      <c r="T218" s="20">
        <f t="shared" si="45"/>
        <v>7.4692290285005569E-5</v>
      </c>
      <c r="U218" s="20">
        <f t="shared" si="54"/>
        <v>1.024818892025289</v>
      </c>
      <c r="V218" s="21">
        <f t="shared" si="55"/>
        <v>2.4818892025288974</v>
      </c>
    </row>
    <row r="219" spans="1:22" x14ac:dyDescent="0.3">
      <c r="A219">
        <f t="shared" si="46"/>
        <v>217</v>
      </c>
      <c r="B219" s="7">
        <v>44147</v>
      </c>
      <c r="C219" s="8">
        <v>2.4984000000000002</v>
      </c>
      <c r="D219" s="11">
        <f>TRUNC(1000/((1+C219/100)^(NETWORKDAYS($B219,$C$2-1,Feriados!$A$1:$A$936)/252)),6)</f>
        <v>984.64698799999996</v>
      </c>
      <c r="E219" s="12">
        <f t="shared" si="42"/>
        <v>3.8211092985074302E-5</v>
      </c>
      <c r="F219" s="12">
        <f t="shared" si="47"/>
        <v>1.0570112508765537</v>
      </c>
      <c r="G219" s="13">
        <f t="shared" si="48"/>
        <v>5.7011250876553676</v>
      </c>
      <c r="H219" s="8">
        <v>4.4356999999999998</v>
      </c>
      <c r="I219" s="14">
        <f>TRUNC(1000/((1+H219/100)^(NETWORKDAYS($B219,$H$2-1,Feriados!$A$1:$A$936)/252)),6)</f>
        <v>931.82209699999999</v>
      </c>
      <c r="J219" s="15">
        <f t="shared" si="43"/>
        <v>1.2382222448481528E-4</v>
      </c>
      <c r="K219" s="15">
        <f t="shared" si="49"/>
        <v>1.0655141657383689</v>
      </c>
      <c r="L219" s="16">
        <f t="shared" si="50"/>
        <v>6.5514165738368879</v>
      </c>
      <c r="M219" s="8">
        <v>5.8840000000000003</v>
      </c>
      <c r="N219" s="17">
        <f>TRUNC(1000/((1+M219/100)^(NETWORKDAYS($B219,$M$2-1,Feriados!$A$1:$A$936)/252)),6)</f>
        <v>860.735322</v>
      </c>
      <c r="O219" s="18">
        <f t="shared" si="44"/>
        <v>-1.1125828529010562E-3</v>
      </c>
      <c r="P219" s="18">
        <f t="shared" si="51"/>
        <v>1.0548977565732174</v>
      </c>
      <c r="Q219" s="19">
        <f t="shared" si="52"/>
        <v>5.4897756573217382</v>
      </c>
      <c r="R219" s="9">
        <v>1.9</v>
      </c>
      <c r="S219" s="20">
        <f t="shared" si="53"/>
        <v>1.0248954380954616</v>
      </c>
      <c r="T219" s="20">
        <f t="shared" si="45"/>
        <v>7.4692290285005569E-5</v>
      </c>
      <c r="U219" s="20">
        <f t="shared" si="54"/>
        <v>1.0248954380954616</v>
      </c>
      <c r="V219" s="21">
        <f t="shared" si="55"/>
        <v>2.4895438095461575</v>
      </c>
    </row>
    <row r="220" spans="1:22" x14ac:dyDescent="0.3">
      <c r="A220">
        <f t="shared" si="46"/>
        <v>218</v>
      </c>
      <c r="B220" s="7">
        <v>44148</v>
      </c>
      <c r="C220" s="8">
        <v>2.4767999999999999</v>
      </c>
      <c r="D220" s="11">
        <f>TRUNC(1000/((1+C220/100)^(NETWORKDAYS($B220,$C$2-1,Feriados!$A$1:$A$936)/252)),6)</f>
        <v>984.87272499999995</v>
      </c>
      <c r="E220" s="12">
        <f t="shared" si="42"/>
        <v>2.2925678212715184E-4</v>
      </c>
      <c r="F220" s="12">
        <f t="shared" si="47"/>
        <v>1.0572535778746017</v>
      </c>
      <c r="G220" s="13">
        <f t="shared" si="48"/>
        <v>5.7253577874601724</v>
      </c>
      <c r="H220" s="8">
        <v>4.3948999999999998</v>
      </c>
      <c r="I220" s="14">
        <f>TRUNC(1000/((1+H220/100)^(NETWORKDAYS($B220,$H$2-1,Feriados!$A$1:$A$936)/252)),6)</f>
        <v>932.57383800000002</v>
      </c>
      <c r="J220" s="15">
        <f t="shared" si="43"/>
        <v>8.0674304936567687E-4</v>
      </c>
      <c r="K220" s="15">
        <f t="shared" si="49"/>
        <v>1.0663737618855791</v>
      </c>
      <c r="L220" s="16">
        <f t="shared" si="50"/>
        <v>6.6373761885579086</v>
      </c>
      <c r="M220" s="8">
        <v>5.8352000000000004</v>
      </c>
      <c r="N220" s="17">
        <f>TRUNC(1000/((1+M220/100)^(NETWORKDAYS($B220,$M$2-1,Feriados!$A$1:$A$936)/252)),6)</f>
        <v>861.97069999999997</v>
      </c>
      <c r="O220" s="18">
        <f t="shared" si="44"/>
        <v>1.4352588634674035E-3</v>
      </c>
      <c r="P220" s="18">
        <f t="shared" si="51"/>
        <v>1.0564118079283911</v>
      </c>
      <c r="Q220" s="19">
        <f t="shared" si="52"/>
        <v>5.6411807928391067</v>
      </c>
      <c r="R220" s="9">
        <v>1.9</v>
      </c>
      <c r="S220" s="20">
        <f t="shared" si="53"/>
        <v>1.0249719898830356</v>
      </c>
      <c r="T220" s="20">
        <f t="shared" si="45"/>
        <v>7.4692290285005569E-5</v>
      </c>
      <c r="U220" s="20">
        <f t="shared" si="54"/>
        <v>1.0249719898830356</v>
      </c>
      <c r="V220" s="21">
        <f t="shared" si="55"/>
        <v>2.4971989883035617</v>
      </c>
    </row>
    <row r="221" spans="1:22" x14ac:dyDescent="0.3">
      <c r="A221">
        <f t="shared" si="46"/>
        <v>219</v>
      </c>
      <c r="B221" s="7">
        <v>44151</v>
      </c>
      <c r="C221" s="8">
        <v>2.4420999999999999</v>
      </c>
      <c r="D221" s="11">
        <f>TRUNC(1000/((1+C221/100)^(NETWORKDAYS($B221,$C$2-1,Feriados!$A$1:$A$936)/252)),6)</f>
        <v>985.17487200000005</v>
      </c>
      <c r="E221" s="12">
        <f t="shared" si="42"/>
        <v>3.0678786439142236E-4</v>
      </c>
      <c r="F221" s="12">
        <f t="shared" si="47"/>
        <v>1.057577930441878</v>
      </c>
      <c r="G221" s="13">
        <f t="shared" si="48"/>
        <v>5.7577930441877978</v>
      </c>
      <c r="H221" s="8">
        <v>4.3521999999999998</v>
      </c>
      <c r="I221" s="14">
        <f>TRUNC(1000/((1+H221/100)^(NETWORKDAYS($B221,$H$2-1,Feriados!$A$1:$A$936)/252)),6)</f>
        <v>933.35103400000003</v>
      </c>
      <c r="J221" s="15">
        <f t="shared" si="43"/>
        <v>8.3338816545275307E-4</v>
      </c>
      <c r="K221" s="15">
        <f t="shared" si="49"/>
        <v>1.0672624651586839</v>
      </c>
      <c r="L221" s="16">
        <f t="shared" si="50"/>
        <v>6.7262465158683948</v>
      </c>
      <c r="M221" s="8">
        <v>5.7850000000000001</v>
      </c>
      <c r="N221" s="17">
        <f>TRUNC(1000/((1+M221/100)^(NETWORKDAYS($B221,$M$2-1,Feriados!$A$1:$A$936)/252)),6)</f>
        <v>863.23504800000001</v>
      </c>
      <c r="O221" s="18">
        <f t="shared" si="44"/>
        <v>1.466810878838487E-3</v>
      </c>
      <c r="P221" s="18">
        <f t="shared" si="51"/>
        <v>1.0579613642607939</v>
      </c>
      <c r="Q221" s="19">
        <f t="shared" si="52"/>
        <v>5.7961364260793902</v>
      </c>
      <c r="R221" s="9">
        <v>1.9</v>
      </c>
      <c r="S221" s="20">
        <f t="shared" si="53"/>
        <v>1.0250485473884379</v>
      </c>
      <c r="T221" s="20">
        <f t="shared" si="45"/>
        <v>7.4692290285005569E-5</v>
      </c>
      <c r="U221" s="20">
        <f t="shared" si="54"/>
        <v>1.0250485473884379</v>
      </c>
      <c r="V221" s="21">
        <f t="shared" si="55"/>
        <v>2.504854738843787</v>
      </c>
    </row>
    <row r="222" spans="1:22" x14ac:dyDescent="0.3">
      <c r="A222">
        <f t="shared" si="46"/>
        <v>220</v>
      </c>
      <c r="B222" s="7">
        <v>44152</v>
      </c>
      <c r="C222" s="8">
        <v>2.42</v>
      </c>
      <c r="D222" s="11">
        <f>TRUNC(1000/((1+C222/100)^(NETWORKDAYS($B222,$C$2-1,Feriados!$A$1:$A$936)/252)),6)</f>
        <v>985.39996199999996</v>
      </c>
      <c r="E222" s="12">
        <f t="shared" si="42"/>
        <v>2.2847720379126635E-4</v>
      </c>
      <c r="F222" s="12">
        <f t="shared" si="47"/>
        <v>1.0578195628902167</v>
      </c>
      <c r="G222" s="13">
        <f t="shared" si="48"/>
        <v>5.7819562890216725</v>
      </c>
      <c r="H222" s="8">
        <v>4.3</v>
      </c>
      <c r="I222" s="14">
        <f>TRUNC(1000/((1+H222/100)^(NETWORKDAYS($B222,$H$2-1,Feriados!$A$1:$A$936)/252)),6)</f>
        <v>934.26351799999998</v>
      </c>
      <c r="J222" s="15">
        <f t="shared" si="43"/>
        <v>9.7764288757407058E-4</v>
      </c>
      <c r="K222" s="15">
        <f t="shared" si="49"/>
        <v>1.0683058667169212</v>
      </c>
      <c r="L222" s="16">
        <f t="shared" si="50"/>
        <v>6.8305866716921182</v>
      </c>
      <c r="M222" s="8">
        <v>5.7563000000000004</v>
      </c>
      <c r="N222" s="17">
        <f>TRUNC(1000/((1+M222/100)^(NETWORKDAYS($B222,$M$2-1,Feriados!$A$1:$A$936)/252)),6)</f>
        <v>864.03967599999999</v>
      </c>
      <c r="O222" s="18">
        <f t="shared" si="44"/>
        <v>9.3210765928031236E-4</v>
      </c>
      <c r="P222" s="18">
        <f t="shared" si="51"/>
        <v>1.058947498151644</v>
      </c>
      <c r="Q222" s="19">
        <f t="shared" si="52"/>
        <v>5.8947498151644018</v>
      </c>
      <c r="R222" s="9">
        <v>1.9</v>
      </c>
      <c r="S222" s="20">
        <f t="shared" si="53"/>
        <v>1.0251251106120955</v>
      </c>
      <c r="T222" s="20">
        <f t="shared" si="45"/>
        <v>7.4692290285005569E-5</v>
      </c>
      <c r="U222" s="20">
        <f t="shared" si="54"/>
        <v>1.0251251106120955</v>
      </c>
      <c r="V222" s="21">
        <f t="shared" si="55"/>
        <v>2.5125110612095547</v>
      </c>
    </row>
    <row r="223" spans="1:22" x14ac:dyDescent="0.3">
      <c r="A223">
        <f t="shared" si="46"/>
        <v>221</v>
      </c>
      <c r="B223" s="7">
        <v>44153</v>
      </c>
      <c r="C223" s="8">
        <v>2.4272999999999998</v>
      </c>
      <c r="D223" s="11">
        <f>TRUNC(1000/((1+C223/100)^(NETWORKDAYS($B223,$C$2-1,Feriados!$A$1:$A$936)/252)),6)</f>
        <v>985.45054600000003</v>
      </c>
      <c r="E223" s="12">
        <f t="shared" si="42"/>
        <v>5.1333470621806043E-5</v>
      </c>
      <c r="F223" s="12">
        <f t="shared" si="47"/>
        <v>1.0578738644396715</v>
      </c>
      <c r="G223" s="13">
        <f t="shared" si="48"/>
        <v>5.7873864439671463</v>
      </c>
      <c r="H223" s="8">
        <v>4.3368000000000002</v>
      </c>
      <c r="I223" s="14">
        <f>TRUNC(1000/((1+H223/100)^(NETWORKDAYS($B223,$H$2-1,Feriados!$A$1:$A$936)/252)),6)</f>
        <v>933.88869499999998</v>
      </c>
      <c r="J223" s="15">
        <f t="shared" si="43"/>
        <v>-4.0119622866408022E-4</v>
      </c>
      <c r="K223" s="15">
        <f t="shared" si="49"/>
        <v>1.0678772664321345</v>
      </c>
      <c r="L223" s="16">
        <f t="shared" si="50"/>
        <v>6.7877266432134542</v>
      </c>
      <c r="M223" s="8">
        <v>5.8653000000000004</v>
      </c>
      <c r="N223" s="17">
        <f>TRUNC(1000/((1+M223/100)^(NETWORKDAYS($B223,$M$2-1,Feriados!$A$1:$A$936)/252)),6)</f>
        <v>861.91362000000004</v>
      </c>
      <c r="O223" s="18">
        <f t="shared" si="44"/>
        <v>-2.4605999690227032E-3</v>
      </c>
      <c r="P223" s="18">
        <f t="shared" si="51"/>
        <v>1.0563418519704955</v>
      </c>
      <c r="Q223" s="19">
        <f t="shared" si="52"/>
        <v>5.634185197049546</v>
      </c>
      <c r="R223" s="9">
        <v>1.9</v>
      </c>
      <c r="S223" s="20">
        <f t="shared" si="53"/>
        <v>1.0252016795544359</v>
      </c>
      <c r="T223" s="20">
        <f t="shared" si="45"/>
        <v>7.4692290285005569E-5</v>
      </c>
      <c r="U223" s="20">
        <f t="shared" si="54"/>
        <v>1.0252016795544359</v>
      </c>
      <c r="V223" s="21">
        <f t="shared" si="55"/>
        <v>2.5201679554435863</v>
      </c>
    </row>
    <row r="224" spans="1:22" x14ac:dyDescent="0.3">
      <c r="A224">
        <f t="shared" si="46"/>
        <v>222</v>
      </c>
      <c r="B224" s="7">
        <v>44154</v>
      </c>
      <c r="C224" s="8">
        <v>2.42</v>
      </c>
      <c r="D224" s="11">
        <f>TRUNC(1000/((1+C224/100)^(NETWORKDAYS($B224,$C$2-1,Feriados!$A$1:$A$936)/252)),6)</f>
        <v>985.58698500000003</v>
      </c>
      <c r="E224" s="12">
        <f t="shared" si="42"/>
        <v>1.3845342168994357E-4</v>
      </c>
      <c r="F224" s="12">
        <f t="shared" si="47"/>
        <v>1.0580203306959195</v>
      </c>
      <c r="G224" s="13">
        <f t="shared" si="48"/>
        <v>5.8020330695919498</v>
      </c>
      <c r="H224" s="8">
        <v>4.3673000000000002</v>
      </c>
      <c r="I224" s="14">
        <f>TRUNC(1000/((1+H224/100)^(NETWORKDAYS($B224,$H$2-1,Feriados!$A$1:$A$936)/252)),6)</f>
        <v>933.60738700000002</v>
      </c>
      <c r="J224" s="15">
        <f t="shared" si="43"/>
        <v>-3.0122219222272761E-4</v>
      </c>
      <c r="K224" s="15">
        <f t="shared" si="49"/>
        <v>1.067555598100915</v>
      </c>
      <c r="L224" s="16">
        <f t="shared" si="50"/>
        <v>6.7555598100915049</v>
      </c>
      <c r="M224" s="8">
        <v>5.8949999999999996</v>
      </c>
      <c r="N224" s="17">
        <f>TRUNC(1000/((1+M224/100)^(NETWORKDAYS($B224,$M$2-1,Feriados!$A$1:$A$936)/252)),6)</f>
        <v>861.47930299999996</v>
      </c>
      <c r="O224" s="18">
        <f t="shared" si="44"/>
        <v>-5.0389852291699011E-4</v>
      </c>
      <c r="P224" s="18">
        <f t="shared" si="51"/>
        <v>1.0558095628715922</v>
      </c>
      <c r="Q224" s="19">
        <f t="shared" si="52"/>
        <v>5.5809562871592222</v>
      </c>
      <c r="R224" s="9">
        <v>1.9</v>
      </c>
      <c r="S224" s="20">
        <f t="shared" si="53"/>
        <v>1.0252782542158858</v>
      </c>
      <c r="T224" s="20">
        <f t="shared" si="45"/>
        <v>7.4692290285005569E-5</v>
      </c>
      <c r="U224" s="20">
        <f t="shared" si="54"/>
        <v>1.0252782542158858</v>
      </c>
      <c r="V224" s="21">
        <f t="shared" si="55"/>
        <v>2.5278254215885809</v>
      </c>
    </row>
    <row r="225" spans="1:22" x14ac:dyDescent="0.3">
      <c r="A225">
        <f t="shared" si="46"/>
        <v>223</v>
      </c>
      <c r="B225" s="7">
        <v>44155</v>
      </c>
      <c r="C225" s="8">
        <v>2.4668000000000001</v>
      </c>
      <c r="D225" s="11">
        <f>TRUNC(1000/((1+C225/100)^(NETWORKDAYS($B225,$C$2-1,Feriados!$A$1:$A$936)/252)),6)</f>
        <v>985.40894100000003</v>
      </c>
      <c r="E225" s="12">
        <f t="shared" si="42"/>
        <v>-1.806476776882171E-4</v>
      </c>
      <c r="F225" s="12">
        <f t="shared" si="47"/>
        <v>1.0578292017802324</v>
      </c>
      <c r="G225" s="13">
        <f t="shared" si="48"/>
        <v>5.7829201780232431</v>
      </c>
      <c r="H225" s="8">
        <v>4.4785000000000004</v>
      </c>
      <c r="I225" s="14">
        <f>TRUNC(1000/((1+H225/100)^(NETWORKDAYS($B225,$H$2-1,Feriados!$A$1:$A$936)/252)),6)</f>
        <v>932.17298100000005</v>
      </c>
      <c r="J225" s="15">
        <f t="shared" si="43"/>
        <v>-1.5364124362909903E-3</v>
      </c>
      <c r="K225" s="15">
        <f t="shared" si="49"/>
        <v>1.0659153924035607</v>
      </c>
      <c r="L225" s="16">
        <f t="shared" si="50"/>
        <v>6.5915392403560702</v>
      </c>
      <c r="M225" s="8">
        <v>6.0449999999999999</v>
      </c>
      <c r="N225" s="17">
        <f>TRUNC(1000/((1+M225/100)^(NETWORKDAYS($B225,$M$2-1,Feriados!$A$1:$A$936)/252)),6)</f>
        <v>858.51071400000001</v>
      </c>
      <c r="O225" s="18">
        <f t="shared" si="44"/>
        <v>-3.4459202788299503E-3</v>
      </c>
      <c r="P225" s="18">
        <f t="shared" si="51"/>
        <v>1.0521713272883104</v>
      </c>
      <c r="Q225" s="19">
        <f t="shared" si="52"/>
        <v>5.2171327288310421</v>
      </c>
      <c r="R225" s="9">
        <v>1.9</v>
      </c>
      <c r="S225" s="20">
        <f t="shared" si="53"/>
        <v>1.0253548345968726</v>
      </c>
      <c r="T225" s="20">
        <f t="shared" si="45"/>
        <v>7.4692290285005569E-5</v>
      </c>
      <c r="U225" s="20">
        <f t="shared" si="54"/>
        <v>1.0253548345968726</v>
      </c>
      <c r="V225" s="21">
        <f t="shared" si="55"/>
        <v>2.53548345968726</v>
      </c>
    </row>
    <row r="226" spans="1:22" x14ac:dyDescent="0.3">
      <c r="A226">
        <f t="shared" si="46"/>
        <v>224</v>
      </c>
      <c r="B226" s="7">
        <v>44158</v>
      </c>
      <c r="C226" s="8">
        <v>2.5083000000000002</v>
      </c>
      <c r="D226" s="11">
        <f>TRUNC(1000/((1+C226/100)^(NETWORKDAYS($B226,$C$2-1,Feriados!$A$1:$A$936)/252)),6)</f>
        <v>985.26514599999996</v>
      </c>
      <c r="E226" s="12">
        <f t="shared" si="42"/>
        <v>-1.4592418844316946E-4</v>
      </c>
      <c r="F226" s="12">
        <f t="shared" si="47"/>
        <v>1.0576748389124511</v>
      </c>
      <c r="G226" s="13">
        <f t="shared" si="48"/>
        <v>5.7674838912451065</v>
      </c>
      <c r="H226" s="8">
        <v>4.58</v>
      </c>
      <c r="I226" s="14">
        <f>TRUNC(1000/((1+H226/100)^(NETWORKDAYS($B226,$H$2-1,Feriados!$A$1:$A$936)/252)),6)</f>
        <v>930.88839299999995</v>
      </c>
      <c r="J226" s="15">
        <f t="shared" si="43"/>
        <v>-1.3780575345812007E-3</v>
      </c>
      <c r="K226" s="15">
        <f t="shared" si="49"/>
        <v>1.0644464996658329</v>
      </c>
      <c r="L226" s="16">
        <f t="shared" si="50"/>
        <v>6.4446499665832935</v>
      </c>
      <c r="M226" s="8">
        <v>6.1749999999999998</v>
      </c>
      <c r="N226" s="17">
        <f>TRUNC(1000/((1+M226/100)^(NETWORKDAYS($B226,$M$2-1,Feriados!$A$1:$A$936)/252)),6)</f>
        <v>855.98472400000003</v>
      </c>
      <c r="O226" s="18">
        <f t="shared" si="44"/>
        <v>-2.9422929251876617E-3</v>
      </c>
      <c r="P226" s="18">
        <f t="shared" si="51"/>
        <v>1.0490755310359448</v>
      </c>
      <c r="Q226" s="19">
        <f t="shared" si="52"/>
        <v>4.9075531035944753</v>
      </c>
      <c r="R226" s="9">
        <v>1.9</v>
      </c>
      <c r="S226" s="20">
        <f t="shared" si="53"/>
        <v>1.0254314206978234</v>
      </c>
      <c r="T226" s="20">
        <f t="shared" si="45"/>
        <v>7.4692290285005569E-5</v>
      </c>
      <c r="U226" s="20">
        <f t="shared" si="54"/>
        <v>1.0254314206978234</v>
      </c>
      <c r="V226" s="21">
        <f t="shared" si="55"/>
        <v>2.5431420697823448</v>
      </c>
    </row>
    <row r="227" spans="1:22" x14ac:dyDescent="0.3">
      <c r="A227">
        <f t="shared" si="46"/>
        <v>225</v>
      </c>
      <c r="B227" s="7">
        <v>44159</v>
      </c>
      <c r="C227" s="8">
        <v>2.5169999999999999</v>
      </c>
      <c r="D227" s="11">
        <f>TRUNC(1000/((1+C227/100)^(NETWORKDAYS($B227,$C$2-1,Feriados!$A$1:$A$936)/252)),6)</f>
        <v>985.31223499999999</v>
      </c>
      <c r="E227" s="12">
        <f t="shared" si="42"/>
        <v>4.779322621040194E-5</v>
      </c>
      <c r="F227" s="12">
        <f t="shared" si="47"/>
        <v>1.0577253886052842</v>
      </c>
      <c r="G227" s="13">
        <f t="shared" si="48"/>
        <v>5.77253886052842</v>
      </c>
      <c r="H227" s="8">
        <v>4.53</v>
      </c>
      <c r="I227" s="14">
        <f>TRUNC(1000/((1+H227/100)^(NETWORKDAYS($B227,$H$2-1,Feriados!$A$1:$A$936)/252)),6)</f>
        <v>931.76437699999997</v>
      </c>
      <c r="J227" s="15">
        <f t="shared" si="43"/>
        <v>9.410193602017447E-4</v>
      </c>
      <c r="K227" s="15">
        <f t="shared" si="49"/>
        <v>1.0654481644299174</v>
      </c>
      <c r="L227" s="16">
        <f t="shared" si="50"/>
        <v>6.544816442991741</v>
      </c>
      <c r="M227" s="8">
        <v>6.1550000000000002</v>
      </c>
      <c r="N227" s="17">
        <f>TRUNC(1000/((1+M227/100)^(NETWORKDAYS($B227,$M$2-1,Feriados!$A$1:$A$936)/252)),6)</f>
        <v>856.60633499999994</v>
      </c>
      <c r="O227" s="18">
        <f t="shared" si="44"/>
        <v>7.2619403427576223E-4</v>
      </c>
      <c r="P227" s="18">
        <f t="shared" si="51"/>
        <v>1.0498373634280878</v>
      </c>
      <c r="Q227" s="19">
        <f t="shared" si="52"/>
        <v>4.9837363428087755</v>
      </c>
      <c r="R227" s="9">
        <v>1.9</v>
      </c>
      <c r="S227" s="20">
        <f t="shared" si="53"/>
        <v>1.0255080125191656</v>
      </c>
      <c r="T227" s="20">
        <f t="shared" si="45"/>
        <v>7.4692290285005569E-5</v>
      </c>
      <c r="U227" s="20">
        <f t="shared" si="54"/>
        <v>1.0255080125191656</v>
      </c>
      <c r="V227" s="21">
        <f t="shared" si="55"/>
        <v>2.5508012519165568</v>
      </c>
    </row>
    <row r="228" spans="1:22" x14ac:dyDescent="0.3">
      <c r="A228">
        <f t="shared" si="46"/>
        <v>226</v>
      </c>
      <c r="B228" s="7">
        <v>44160</v>
      </c>
      <c r="C228" s="8">
        <v>2.4737</v>
      </c>
      <c r="D228" s="11">
        <f>TRUNC(1000/((1+C228/100)^(NETWORKDAYS($B228,$C$2-1,Feriados!$A$1:$A$936)/252)),6)</f>
        <v>985.65560800000003</v>
      </c>
      <c r="E228" s="12">
        <f t="shared" si="42"/>
        <v>3.4849156216965049E-4</v>
      </c>
      <c r="F228" s="12">
        <f t="shared" si="47"/>
        <v>1.0580939969783059</v>
      </c>
      <c r="G228" s="13">
        <f t="shared" si="48"/>
        <v>5.8093996978305862</v>
      </c>
      <c r="H228" s="8">
        <v>4.4819000000000004</v>
      </c>
      <c r="I228" s="14">
        <f>TRUNC(1000/((1+H228/100)^(NETWORKDAYS($B228,$H$2-1,Feriados!$A$1:$A$936)/252)),6)</f>
        <v>932.610998</v>
      </c>
      <c r="J228" s="15">
        <f t="shared" si="43"/>
        <v>9.0862134344082968E-4</v>
      </c>
      <c r="K228" s="15">
        <f t="shared" si="49"/>
        <v>1.0664162533724484</v>
      </c>
      <c r="L228" s="16">
        <f t="shared" si="50"/>
        <v>6.6416253372448386</v>
      </c>
      <c r="M228" s="8">
        <v>6.0674000000000001</v>
      </c>
      <c r="N228" s="17">
        <f>TRUNC(1000/((1+M228/100)^(NETWORKDAYS($B228,$M$2-1,Feriados!$A$1:$A$936)/252)),6)</f>
        <v>858.64144899999997</v>
      </c>
      <c r="O228" s="18">
        <f t="shared" si="44"/>
        <v>2.3757867725786586E-3</v>
      </c>
      <c r="P228" s="18">
        <f t="shared" si="51"/>
        <v>1.052331553149479</v>
      </c>
      <c r="Q228" s="19">
        <f t="shared" si="52"/>
        <v>5.2331553149479015</v>
      </c>
      <c r="R228" s="9">
        <v>1.9</v>
      </c>
      <c r="S228" s="20">
        <f t="shared" si="53"/>
        <v>1.0255846100613262</v>
      </c>
      <c r="T228" s="20">
        <f t="shared" si="45"/>
        <v>7.4692290285005569E-5</v>
      </c>
      <c r="U228" s="20">
        <f t="shared" si="54"/>
        <v>1.0255846100613262</v>
      </c>
      <c r="V228" s="21">
        <f t="shared" si="55"/>
        <v>2.5584610061326174</v>
      </c>
    </row>
    <row r="229" spans="1:22" x14ac:dyDescent="0.3">
      <c r="A229">
        <f t="shared" si="46"/>
        <v>227</v>
      </c>
      <c r="B229" s="7">
        <v>44161</v>
      </c>
      <c r="C229" s="8">
        <v>2.4702000000000002</v>
      </c>
      <c r="D229" s="11">
        <f>TRUNC(1000/((1+C229/100)^(NETWORKDAYS($B229,$C$2-1,Feriados!$A$1:$A$936)/252)),6)</f>
        <v>985.77096400000005</v>
      </c>
      <c r="E229" s="12">
        <f t="shared" si="42"/>
        <v>1.1703479294777885E-4</v>
      </c>
      <c r="F229" s="12">
        <f t="shared" si="47"/>
        <v>1.0582178307901615</v>
      </c>
      <c r="G229" s="13">
        <f t="shared" si="48"/>
        <v>5.8217830790161518</v>
      </c>
      <c r="H229" s="8">
        <v>4.41</v>
      </c>
      <c r="I229" s="14">
        <f>TRUNC(1000/((1+H229/100)^(NETWORKDAYS($B229,$H$2-1,Feriados!$A$1:$A$936)/252)),6)</f>
        <v>933.79305899999997</v>
      </c>
      <c r="J229" s="15">
        <f t="shared" si="43"/>
        <v>1.2674748662999669E-3</v>
      </c>
      <c r="K229" s="15">
        <f t="shared" si="49"/>
        <v>1.0677679091706118</v>
      </c>
      <c r="L229" s="16">
        <f t="shared" si="50"/>
        <v>6.7767909170611818</v>
      </c>
      <c r="M229" s="8">
        <v>5.9318</v>
      </c>
      <c r="N229" s="17">
        <f>TRUNC(1000/((1+M229/100)^(NETWORKDAYS($B229,$M$2-1,Feriados!$A$1:$A$936)/252)),6)</f>
        <v>861.685115</v>
      </c>
      <c r="O229" s="18">
        <f t="shared" si="44"/>
        <v>3.5447461842714745E-3</v>
      </c>
      <c r="P229" s="18">
        <f t="shared" si="51"/>
        <v>1.0560618014070942</v>
      </c>
      <c r="Q229" s="19">
        <f t="shared" si="52"/>
        <v>5.6061801407094158</v>
      </c>
      <c r="R229" s="9">
        <v>1.9</v>
      </c>
      <c r="S229" s="20">
        <f t="shared" si="53"/>
        <v>1.0256612133247327</v>
      </c>
      <c r="T229" s="20">
        <f t="shared" si="45"/>
        <v>7.4692290285005569E-5</v>
      </c>
      <c r="U229" s="20">
        <f t="shared" si="54"/>
        <v>1.0256612133247327</v>
      </c>
      <c r="V229" s="21">
        <f t="shared" si="55"/>
        <v>2.5661213324732701</v>
      </c>
    </row>
    <row r="230" spans="1:22" x14ac:dyDescent="0.3">
      <c r="A230">
        <f t="shared" si="46"/>
        <v>228</v>
      </c>
      <c r="B230" s="7">
        <v>44162</v>
      </c>
      <c r="C230" s="8">
        <v>2.4464999999999999</v>
      </c>
      <c r="D230" s="11">
        <f>TRUNC(1000/((1+C230/100)^(NETWORKDAYS($B230,$C$2-1,Feriados!$A$1:$A$936)/252)),6)</f>
        <v>985.999459</v>
      </c>
      <c r="E230" s="12">
        <f t="shared" si="42"/>
        <v>2.3179319369770468E-4</v>
      </c>
      <c r="F230" s="12">
        <f t="shared" si="47"/>
        <v>1.0584631184807882</v>
      </c>
      <c r="G230" s="13">
        <f t="shared" si="48"/>
        <v>5.8463118480788223</v>
      </c>
      <c r="H230" s="8">
        <v>4.3441000000000001</v>
      </c>
      <c r="I230" s="14">
        <f>TRUNC(1000/((1+H230/100)^(NETWORKDAYS($B230,$H$2-1,Feriados!$A$1:$A$936)/252)),6)</f>
        <v>934.88708899999995</v>
      </c>
      <c r="J230" s="15">
        <f t="shared" si="43"/>
        <v>1.1715979139657051E-3</v>
      </c>
      <c r="K230" s="15">
        <f t="shared" si="49"/>
        <v>1.0690189038255957</v>
      </c>
      <c r="L230" s="16">
        <f t="shared" si="50"/>
        <v>6.9018903825595723</v>
      </c>
      <c r="M230" s="8">
        <v>5.8250000000000002</v>
      </c>
      <c r="N230" s="17">
        <f>TRUNC(1000/((1+M230/100)^(NETWORKDAYS($B230,$M$2-1,Feriados!$A$1:$A$936)/252)),6)</f>
        <v>864.12756000000002</v>
      </c>
      <c r="O230" s="18">
        <f t="shared" si="44"/>
        <v>2.8344983074239938E-3</v>
      </c>
      <c r="P230" s="18">
        <f t="shared" si="51"/>
        <v>1.0590552067957177</v>
      </c>
      <c r="Q230" s="19">
        <f t="shared" si="52"/>
        <v>5.9055206795717741</v>
      </c>
      <c r="R230" s="9">
        <v>1.9</v>
      </c>
      <c r="S230" s="20">
        <f t="shared" si="53"/>
        <v>1.0257378223098124</v>
      </c>
      <c r="T230" s="20">
        <f t="shared" si="45"/>
        <v>7.4692290285005569E-5</v>
      </c>
      <c r="U230" s="20">
        <f t="shared" si="54"/>
        <v>1.0257378223098124</v>
      </c>
      <c r="V230" s="21">
        <f t="shared" si="55"/>
        <v>2.5737822309812364</v>
      </c>
    </row>
    <row r="231" spans="1:22" x14ac:dyDescent="0.3">
      <c r="A231">
        <f t="shared" si="46"/>
        <v>229</v>
      </c>
      <c r="B231" s="7">
        <v>44165</v>
      </c>
      <c r="C231" s="8">
        <v>2.4668999999999999</v>
      </c>
      <c r="D231" s="11">
        <f>TRUNC(1000/((1+C231/100)^(NETWORKDAYS($B231,$C$2-1,Feriados!$A$1:$A$936)/252)),6)</f>
        <v>985.98028899999997</v>
      </c>
      <c r="E231" s="12">
        <f t="shared" si="42"/>
        <v>-1.9442201336983267E-5</v>
      </c>
      <c r="F231" s="12">
        <f t="shared" si="47"/>
        <v>1.058442539627731</v>
      </c>
      <c r="G231" s="13">
        <f t="shared" si="48"/>
        <v>5.8442539627731049</v>
      </c>
      <c r="H231" s="8">
        <v>4.3848000000000003</v>
      </c>
      <c r="I231" s="14">
        <f>TRUNC(1000/((1+H231/100)^(NETWORKDAYS($B231,$H$2-1,Feriados!$A$1:$A$936)/252)),6)</f>
        <v>934.46912499999996</v>
      </c>
      <c r="J231" s="15">
        <f t="shared" si="43"/>
        <v>-4.4707430974055828E-4</v>
      </c>
      <c r="K231" s="15">
        <f t="shared" si="49"/>
        <v>1.0685409729370683</v>
      </c>
      <c r="L231" s="16">
        <f t="shared" si="50"/>
        <v>6.854097293706829</v>
      </c>
      <c r="M231" s="8">
        <v>5.8803999999999998</v>
      </c>
      <c r="N231" s="17">
        <f>TRUNC(1000/((1+M231/100)^(NETWORKDAYS($B231,$M$2-1,Feriados!$A$1:$A$936)/252)),6)</f>
        <v>863.15750500000001</v>
      </c>
      <c r="O231" s="18">
        <f t="shared" si="44"/>
        <v>-1.1225831056701496E-3</v>
      </c>
      <c r="P231" s="18">
        <f t="shared" si="51"/>
        <v>1.0578663293125969</v>
      </c>
      <c r="Q231" s="19">
        <f t="shared" si="52"/>
        <v>5.7866329312596942</v>
      </c>
      <c r="R231" s="9">
        <v>1.9</v>
      </c>
      <c r="S231" s="20">
        <f t="shared" si="53"/>
        <v>1.0258144370169926</v>
      </c>
      <c r="T231" s="20">
        <f t="shared" si="45"/>
        <v>7.4692290285005569E-5</v>
      </c>
      <c r="U231" s="20">
        <f t="shared" si="54"/>
        <v>1.0258144370169926</v>
      </c>
      <c r="V231" s="21">
        <f t="shared" si="55"/>
        <v>2.5814437016992597</v>
      </c>
    </row>
    <row r="232" spans="1:22" x14ac:dyDescent="0.3">
      <c r="A232">
        <f t="shared" si="46"/>
        <v>230</v>
      </c>
      <c r="B232" s="7">
        <v>44166</v>
      </c>
      <c r="C232" s="8">
        <v>2.33</v>
      </c>
      <c r="D232" s="11">
        <f>TRUNC(1000/((1+C232/100)^(NETWORKDAYS($B232,$C$2-1,Feriados!$A$1:$A$936)/252)),6)</f>
        <v>986.83449099999996</v>
      </c>
      <c r="E232" s="12">
        <f t="shared" si="42"/>
        <v>8.6634794785434011E-4</v>
      </c>
      <c r="F232" s="12">
        <f t="shared" si="47"/>
        <v>1.0593595191498593</v>
      </c>
      <c r="G232" s="13">
        <f t="shared" si="48"/>
        <v>5.9359519149859263</v>
      </c>
      <c r="H232" s="8">
        <v>4.1989000000000001</v>
      </c>
      <c r="I232" s="14">
        <f>TRUNC(1000/((1+H232/100)^(NETWORKDAYS($B232,$H$2-1,Feriados!$A$1:$A$936)/252)),6)</f>
        <v>937.25653</v>
      </c>
      <c r="J232" s="15">
        <f t="shared" si="43"/>
        <v>2.9828754374308097E-3</v>
      </c>
      <c r="K232" s="15">
        <f t="shared" si="49"/>
        <v>1.0717282975591307</v>
      </c>
      <c r="L232" s="16">
        <f t="shared" si="50"/>
        <v>7.1728297559130683</v>
      </c>
      <c r="M232" s="8">
        <v>5.6959999999999997</v>
      </c>
      <c r="N232" s="17">
        <f>TRUNC(1000/((1+M232/100)^(NETWORKDAYS($B232,$M$2-1,Feriados!$A$1:$A$936)/252)),6)</f>
        <v>867.23171500000001</v>
      </c>
      <c r="O232" s="18">
        <f t="shared" si="44"/>
        <v>4.7201234727143326E-3</v>
      </c>
      <c r="P232" s="18">
        <f t="shared" si="51"/>
        <v>1.0628595890045796</v>
      </c>
      <c r="Q232" s="19">
        <f t="shared" si="52"/>
        <v>6.2859589004579552</v>
      </c>
      <c r="R232" s="9">
        <v>1.9</v>
      </c>
      <c r="S232" s="20">
        <f t="shared" si="53"/>
        <v>1.0258910574467008</v>
      </c>
      <c r="T232" s="20">
        <f t="shared" si="45"/>
        <v>7.4692290285005569E-5</v>
      </c>
      <c r="U232" s="20">
        <f t="shared" si="54"/>
        <v>1.0258910574467008</v>
      </c>
      <c r="V232" s="21">
        <f t="shared" si="55"/>
        <v>2.5891057446700838</v>
      </c>
    </row>
    <row r="233" spans="1:22" x14ac:dyDescent="0.3">
      <c r="A233">
        <f t="shared" si="46"/>
        <v>231</v>
      </c>
      <c r="B233" s="7">
        <v>44167</v>
      </c>
      <c r="C233" s="8">
        <v>2.2827999999999999</v>
      </c>
      <c r="D233" s="11">
        <f>TRUNC(1000/((1+C233/100)^(NETWORKDAYS($B233,$C$2-1,Feriados!$A$1:$A$936)/252)),6)</f>
        <v>987.18491300000005</v>
      </c>
      <c r="E233" s="12">
        <f t="shared" si="42"/>
        <v>3.5509703318648E-4</v>
      </c>
      <c r="F233" s="12">
        <f t="shared" si="47"/>
        <v>1.0597356945721872</v>
      </c>
      <c r="G233" s="13">
        <f t="shared" si="48"/>
        <v>5.9735694572187192</v>
      </c>
      <c r="H233" s="8">
        <v>4.0896999999999997</v>
      </c>
      <c r="I233" s="14">
        <f>TRUNC(1000/((1+H233/100)^(NETWORKDAYS($B233,$H$2-1,Feriados!$A$1:$A$936)/252)),6)</f>
        <v>938.955377</v>
      </c>
      <c r="J233" s="15">
        <f t="shared" si="43"/>
        <v>1.8125741946017904E-3</v>
      </c>
      <c r="K233" s="15">
        <f t="shared" si="49"/>
        <v>1.0736708846149108</v>
      </c>
      <c r="L233" s="16">
        <f t="shared" si="50"/>
        <v>7.3670884614910781</v>
      </c>
      <c r="M233" s="8">
        <v>5.5149999999999997</v>
      </c>
      <c r="N233" s="17">
        <f>TRUNC(1000/((1+M233/100)^(NETWORKDAYS($B233,$M$2-1,Feriados!$A$1:$A$936)/252)),6)</f>
        <v>871.24782700000003</v>
      </c>
      <c r="O233" s="18">
        <f t="shared" si="44"/>
        <v>4.6309560992012777E-3</v>
      </c>
      <c r="P233" s="18">
        <f t="shared" si="51"/>
        <v>1.0677816451008748</v>
      </c>
      <c r="Q233" s="19">
        <f t="shared" si="52"/>
        <v>6.778164510087481</v>
      </c>
      <c r="R233" s="9">
        <v>1.9</v>
      </c>
      <c r="S233" s="20">
        <f t="shared" si="53"/>
        <v>1.0259676835993645</v>
      </c>
      <c r="T233" s="20">
        <f t="shared" si="45"/>
        <v>7.4692290285005569E-5</v>
      </c>
      <c r="U233" s="20">
        <f t="shared" si="54"/>
        <v>1.0259676835993645</v>
      </c>
      <c r="V233" s="21">
        <f t="shared" si="55"/>
        <v>2.5967683599364522</v>
      </c>
    </row>
    <row r="234" spans="1:22" x14ac:dyDescent="0.3">
      <c r="A234">
        <f t="shared" si="46"/>
        <v>232</v>
      </c>
      <c r="B234" s="7">
        <v>44168</v>
      </c>
      <c r="C234" s="8">
        <v>2.2690999999999999</v>
      </c>
      <c r="D234" s="11">
        <f>TRUNC(1000/((1+C234/100)^(NETWORKDAYS($B234,$C$2-1,Feriados!$A$1:$A$936)/252)),6)</f>
        <v>987.34838500000001</v>
      </c>
      <c r="E234" s="12">
        <f t="shared" si="42"/>
        <v>1.655941028344543E-4</v>
      </c>
      <c r="F234" s="12">
        <f t="shared" si="47"/>
        <v>1.0599111805537715</v>
      </c>
      <c r="G234" s="13">
        <f t="shared" si="48"/>
        <v>5.9911180553771537</v>
      </c>
      <c r="H234" s="8">
        <v>3.9634</v>
      </c>
      <c r="I234" s="14">
        <f>TRUNC(1000/((1+H234/100)^(NETWORKDAYS($B234,$H$2-1,Feriados!$A$1:$A$936)/252)),6)</f>
        <v>940.89362600000004</v>
      </c>
      <c r="J234" s="15">
        <f t="shared" si="43"/>
        <v>2.0642610367627157E-3</v>
      </c>
      <c r="K234" s="15">
        <f t="shared" si="49"/>
        <v>1.0758872215883279</v>
      </c>
      <c r="L234" s="16">
        <f t="shared" si="50"/>
        <v>7.5887221588327947</v>
      </c>
      <c r="M234" s="8">
        <v>5.2850000000000001</v>
      </c>
      <c r="N234" s="17">
        <f>TRUNC(1000/((1+M234/100)^(NETWORKDAYS($B234,$M$2-1,Feriados!$A$1:$A$936)/252)),6)</f>
        <v>876.32187099999999</v>
      </c>
      <c r="O234" s="18">
        <f t="shared" si="44"/>
        <v>5.8238813834079473E-3</v>
      </c>
      <c r="P234" s="18">
        <f t="shared" si="51"/>
        <v>1.0740002787453224</v>
      </c>
      <c r="Q234" s="19">
        <f t="shared" si="52"/>
        <v>7.4000278745322445</v>
      </c>
      <c r="R234" s="9">
        <v>1.9</v>
      </c>
      <c r="S234" s="20">
        <f t="shared" si="53"/>
        <v>1.0260443154754109</v>
      </c>
      <c r="T234" s="20">
        <f t="shared" si="45"/>
        <v>7.4692290285005569E-5</v>
      </c>
      <c r="U234" s="20">
        <f t="shared" si="54"/>
        <v>1.0260443154754109</v>
      </c>
      <c r="V234" s="21">
        <f t="shared" si="55"/>
        <v>2.6044315475410862</v>
      </c>
    </row>
    <row r="235" spans="1:22" x14ac:dyDescent="0.3">
      <c r="A235">
        <f t="shared" si="46"/>
        <v>233</v>
      </c>
      <c r="B235" s="7">
        <v>44169</v>
      </c>
      <c r="C235" s="8">
        <v>2.2978000000000001</v>
      </c>
      <c r="D235" s="11">
        <f>TRUNC(1000/((1+C235/100)^(NETWORKDAYS($B235,$C$2-1,Feriados!$A$1:$A$936)/252)),6)</f>
        <v>987.28018699999996</v>
      </c>
      <c r="E235" s="12">
        <f t="shared" si="42"/>
        <v>-6.907187071569787E-5</v>
      </c>
      <c r="F235" s="12">
        <f t="shared" si="47"/>
        <v>1.0598379705057381</v>
      </c>
      <c r="G235" s="13">
        <f t="shared" si="48"/>
        <v>5.9837970505738136</v>
      </c>
      <c r="H235" s="8">
        <v>4.0350999999999999</v>
      </c>
      <c r="I235" s="14">
        <f>TRUNC(1000/((1+H235/100)^(NETWORKDAYS($B235,$H$2-1,Feriados!$A$1:$A$936)/252)),6)</f>
        <v>940.02494799999999</v>
      </c>
      <c r="J235" s="15">
        <f t="shared" si="43"/>
        <v>-9.2324783163111324E-4</v>
      </c>
      <c r="K235" s="15">
        <f t="shared" si="49"/>
        <v>1.0748939110439168</v>
      </c>
      <c r="L235" s="16">
        <f t="shared" si="50"/>
        <v>7.489391104391685</v>
      </c>
      <c r="M235" s="8">
        <v>5.2945000000000002</v>
      </c>
      <c r="N235" s="17">
        <f>TRUNC(1000/((1+M235/100)^(NETWORKDAYS($B235,$M$2-1,Feriados!$A$1:$A$936)/252)),6)</f>
        <v>876.298587</v>
      </c>
      <c r="O235" s="18">
        <f t="shared" si="44"/>
        <v>-2.6570145936655187E-5</v>
      </c>
      <c r="P235" s="18">
        <f t="shared" si="51"/>
        <v>1.0739717424011801</v>
      </c>
      <c r="Q235" s="19">
        <f t="shared" si="52"/>
        <v>7.3971742401180096</v>
      </c>
      <c r="R235" s="9">
        <v>1.9</v>
      </c>
      <c r="S235" s="20">
        <f t="shared" si="53"/>
        <v>1.0261209530752677</v>
      </c>
      <c r="T235" s="20">
        <f t="shared" si="45"/>
        <v>7.4692290285005569E-5</v>
      </c>
      <c r="U235" s="20">
        <f t="shared" si="54"/>
        <v>1.0261209530752677</v>
      </c>
      <c r="V235" s="21">
        <f t="shared" si="55"/>
        <v>2.6120953075267739</v>
      </c>
    </row>
    <row r="236" spans="1:22" x14ac:dyDescent="0.3">
      <c r="A236">
        <f t="shared" si="46"/>
        <v>234</v>
      </c>
      <c r="B236" s="7">
        <v>44172</v>
      </c>
      <c r="C236" s="8">
        <v>2.3018000000000001</v>
      </c>
      <c r="D236" s="11">
        <f>TRUNC(1000/((1+C236/100)^(NETWORKDAYS($B236,$C$2-1,Feriados!$A$1:$A$936)/252)),6)</f>
        <v>987.34759399999996</v>
      </c>
      <c r="E236" s="12">
        <f t="shared" si="42"/>
        <v>6.8275450968879881E-5</v>
      </c>
      <c r="F236" s="12">
        <f t="shared" si="47"/>
        <v>1.0599103314211284</v>
      </c>
      <c r="G236" s="13">
        <f t="shared" si="48"/>
        <v>5.9910331421128449</v>
      </c>
      <c r="H236" s="8">
        <v>3.9956</v>
      </c>
      <c r="I236" s="14">
        <f>TRUNC(1000/((1+H236/100)^(NETWORKDAYS($B236,$H$2-1,Feriados!$A$1:$A$936)/252)),6)</f>
        <v>940.72948599999995</v>
      </c>
      <c r="J236" s="15">
        <f t="shared" si="43"/>
        <v>7.4948861889145846E-4</v>
      </c>
      <c r="K236" s="15">
        <f t="shared" si="49"/>
        <v>1.0756995317967599</v>
      </c>
      <c r="L236" s="16">
        <f t="shared" si="50"/>
        <v>7.5699531796759922</v>
      </c>
      <c r="M236" s="8">
        <v>5.2603</v>
      </c>
      <c r="N236" s="17">
        <f>TRUNC(1000/((1+M236/100)^(NETWORKDAYS($B236,$M$2-1,Feriados!$A$1:$A$936)/252)),6)</f>
        <v>877.20595000000003</v>
      </c>
      <c r="O236" s="18">
        <f t="shared" si="44"/>
        <v>1.0354495755908744E-3</v>
      </c>
      <c r="P236" s="18">
        <f t="shared" si="51"/>
        <v>1.075083785986046</v>
      </c>
      <c r="Q236" s="19">
        <f t="shared" si="52"/>
        <v>7.5083785986046037</v>
      </c>
      <c r="R236" s="9">
        <v>1.9</v>
      </c>
      <c r="S236" s="20">
        <f t="shared" si="53"/>
        <v>1.0261975963993624</v>
      </c>
      <c r="T236" s="20">
        <f t="shared" si="45"/>
        <v>7.4692290285005569E-5</v>
      </c>
      <c r="U236" s="20">
        <f t="shared" si="54"/>
        <v>1.0261975963993624</v>
      </c>
      <c r="V236" s="21">
        <f t="shared" si="55"/>
        <v>2.6197596399362366</v>
      </c>
    </row>
    <row r="237" spans="1:22" x14ac:dyDescent="0.3">
      <c r="A237">
        <f t="shared" si="46"/>
        <v>235</v>
      </c>
      <c r="B237" s="7">
        <v>44173</v>
      </c>
      <c r="C237" s="8">
        <v>2.3201999999999998</v>
      </c>
      <c r="D237" s="11">
        <f>TRUNC(1000/((1+C237/100)^(NETWORKDAYS($B237,$C$2-1,Feriados!$A$1:$A$936)/252)),6)</f>
        <v>987.33810800000003</v>
      </c>
      <c r="E237" s="12">
        <f t="shared" si="42"/>
        <v>-9.6075587336930113E-6</v>
      </c>
      <c r="F237" s="12">
        <f t="shared" si="47"/>
        <v>1.0599001482703669</v>
      </c>
      <c r="G237" s="13">
        <f t="shared" si="48"/>
        <v>5.9900148270366937</v>
      </c>
      <c r="H237" s="8">
        <v>3.9910000000000001</v>
      </c>
      <c r="I237" s="14">
        <f>TRUNC(1000/((1+H237/100)^(NETWORKDAYS($B237,$H$2-1,Feriados!$A$1:$A$936)/252)),6)</f>
        <v>940.94049500000006</v>
      </c>
      <c r="J237" s="15">
        <f t="shared" si="43"/>
        <v>2.2430358901304182E-4</v>
      </c>
      <c r="K237" s="15">
        <f t="shared" si="49"/>
        <v>1.0759408150624417</v>
      </c>
      <c r="L237" s="16">
        <f t="shared" si="50"/>
        <v>7.5940815062441658</v>
      </c>
      <c r="M237" s="8">
        <v>5.2389000000000001</v>
      </c>
      <c r="N237" s="17">
        <f>TRUNC(1000/((1+M237/100)^(NETWORKDAYS($B237,$M$2-1,Feriados!$A$1:$A$936)/252)),6)</f>
        <v>877.83973300000002</v>
      </c>
      <c r="O237" s="18">
        <f t="shared" si="44"/>
        <v>7.2250193925382789E-4</v>
      </c>
      <c r="P237" s="18">
        <f t="shared" si="51"/>
        <v>1.0758605361062814</v>
      </c>
      <c r="Q237" s="19">
        <f t="shared" si="52"/>
        <v>7.5860536106281407</v>
      </c>
      <c r="R237" s="9">
        <v>1.9</v>
      </c>
      <c r="S237" s="20">
        <f t="shared" si="53"/>
        <v>1.0262742454481224</v>
      </c>
      <c r="T237" s="20">
        <f t="shared" si="45"/>
        <v>7.4692290285005569E-5</v>
      </c>
      <c r="U237" s="20">
        <f t="shared" si="54"/>
        <v>1.0262742454481224</v>
      </c>
      <c r="V237" s="21">
        <f t="shared" si="55"/>
        <v>2.6274245448122402</v>
      </c>
    </row>
    <row r="238" spans="1:22" x14ac:dyDescent="0.3">
      <c r="A238">
        <f t="shared" si="46"/>
        <v>236</v>
      </c>
      <c r="B238" s="7">
        <v>44174</v>
      </c>
      <c r="C238" s="8">
        <v>2.3008000000000002</v>
      </c>
      <c r="D238" s="11">
        <f>TRUNC(1000/((1+C238/100)^(NETWORKDAYS($B238,$C$2-1,Feriados!$A$1:$A$936)/252)),6)</f>
        <v>987.53126099999997</v>
      </c>
      <c r="E238" s="12">
        <f t="shared" si="42"/>
        <v>1.9563004652090044E-4</v>
      </c>
      <c r="F238" s="12">
        <f t="shared" si="47"/>
        <v>1.0601074965856805</v>
      </c>
      <c r="G238" s="13">
        <f t="shared" si="48"/>
        <v>6.0107496585680487</v>
      </c>
      <c r="H238" s="8">
        <v>3.9742999999999999</v>
      </c>
      <c r="I238" s="14">
        <f>TRUNC(1000/((1+H238/100)^(NETWORKDAYS($B238,$H$2-1,Feriados!$A$1:$A$936)/252)),6)</f>
        <v>941.32116799999994</v>
      </c>
      <c r="J238" s="15">
        <f t="shared" si="43"/>
        <v>4.0456649705555847E-4</v>
      </c>
      <c r="K238" s="15">
        <f t="shared" si="49"/>
        <v>1.0763761046690306</v>
      </c>
      <c r="L238" s="16">
        <f t="shared" si="50"/>
        <v>7.6376104669030553</v>
      </c>
      <c r="M238" s="8">
        <v>5.2748999999999997</v>
      </c>
      <c r="N238" s="17">
        <f>TRUNC(1000/((1+M238/100)^(NETWORKDAYS($B238,$M$2-1,Feriados!$A$1:$A$936)/252)),6)</f>
        <v>877.25291200000004</v>
      </c>
      <c r="O238" s="18">
        <f t="shared" si="44"/>
        <v>-6.6848307036015964E-4</v>
      </c>
      <c r="P238" s="18">
        <f t="shared" si="51"/>
        <v>1.0751413415518258</v>
      </c>
      <c r="Q238" s="19">
        <f t="shared" si="52"/>
        <v>7.5141341551825835</v>
      </c>
      <c r="R238" s="9">
        <v>1.9</v>
      </c>
      <c r="S238" s="20">
        <f t="shared" si="53"/>
        <v>1.0263509002219755</v>
      </c>
      <c r="T238" s="20">
        <f t="shared" si="45"/>
        <v>7.4692290285005569E-5</v>
      </c>
      <c r="U238" s="20">
        <f t="shared" si="54"/>
        <v>1.0263509002219755</v>
      </c>
      <c r="V238" s="21">
        <f t="shared" si="55"/>
        <v>2.6350900221975504</v>
      </c>
    </row>
    <row r="239" spans="1:22" x14ac:dyDescent="0.3">
      <c r="A239">
        <f t="shared" si="46"/>
        <v>237</v>
      </c>
      <c r="B239" s="7">
        <v>44175</v>
      </c>
      <c r="C239" s="8">
        <v>2.2917000000000001</v>
      </c>
      <c r="D239" s="11">
        <f>TRUNC(1000/((1+C239/100)^(NETWORKDAYS($B239,$C$2-1,Feriados!$A$1:$A$936)/252)),6)</f>
        <v>987.66851899999995</v>
      </c>
      <c r="E239" s="12">
        <f t="shared" si="42"/>
        <v>1.389910430389385E-4</v>
      </c>
      <c r="F239" s="12">
        <f t="shared" si="47"/>
        <v>1.0602548420323643</v>
      </c>
      <c r="G239" s="13">
        <f t="shared" si="48"/>
        <v>6.0254842032364309</v>
      </c>
      <c r="H239" s="8">
        <v>4.0259</v>
      </c>
      <c r="I239" s="14">
        <f>TRUNC(1000/((1+H239/100)^(NETWORKDAYS($B239,$H$2-1,Feriados!$A$1:$A$936)/252)),6)</f>
        <v>940.74412700000005</v>
      </c>
      <c r="J239" s="15">
        <f t="shared" si="43"/>
        <v>-6.1301181745010425E-4</v>
      </c>
      <c r="K239" s="15">
        <f t="shared" si="49"/>
        <v>1.0757162733968475</v>
      </c>
      <c r="L239" s="16">
        <f t="shared" si="50"/>
        <v>7.57162733968475</v>
      </c>
      <c r="M239" s="8">
        <v>5.26</v>
      </c>
      <c r="N239" s="17">
        <f>TRUNC(1000/((1+M239/100)^(NETWORKDAYS($B239,$M$2-1,Feriados!$A$1:$A$936)/252)),6)</f>
        <v>877.74784499999998</v>
      </c>
      <c r="O239" s="18">
        <f t="shared" si="44"/>
        <v>5.6418507505617832E-4</v>
      </c>
      <c r="P239" s="18">
        <f t="shared" si="51"/>
        <v>1.0757479202503053</v>
      </c>
      <c r="Q239" s="19">
        <f t="shared" si="52"/>
        <v>7.5747920250305301</v>
      </c>
      <c r="R239" s="9">
        <v>1.9</v>
      </c>
      <c r="S239" s="20">
        <f t="shared" si="53"/>
        <v>1.0264275607213491</v>
      </c>
      <c r="T239" s="20">
        <f t="shared" si="45"/>
        <v>7.4692290285005569E-5</v>
      </c>
      <c r="U239" s="20">
        <f t="shared" si="54"/>
        <v>1.0264275607213491</v>
      </c>
      <c r="V239" s="21">
        <f t="shared" si="55"/>
        <v>2.6427560721349108</v>
      </c>
    </row>
    <row r="240" spans="1:22" x14ac:dyDescent="0.3">
      <c r="A240">
        <f t="shared" si="46"/>
        <v>238</v>
      </c>
      <c r="B240" s="7">
        <v>44176</v>
      </c>
      <c r="C240" s="8">
        <v>2.2616000000000001</v>
      </c>
      <c r="D240" s="11">
        <f>TRUNC(1000/((1+C240/100)^(NETWORKDAYS($B240,$C$2-1,Feriados!$A$1:$A$936)/252)),6)</f>
        <v>987.91537900000003</v>
      </c>
      <c r="E240" s="12">
        <f t="shared" si="42"/>
        <v>2.4994215695972599E-4</v>
      </c>
      <c r="F240" s="12">
        <f t="shared" si="47"/>
        <v>1.060519844414509</v>
      </c>
      <c r="G240" s="13">
        <f t="shared" si="48"/>
        <v>6.0519844414508972</v>
      </c>
      <c r="H240" s="8">
        <v>3.9434999999999998</v>
      </c>
      <c r="I240" s="14">
        <f>TRUNC(1000/((1+H240/100)^(NETWORKDAYS($B240,$H$2-1,Feriados!$A$1:$A$936)/252)),6)</f>
        <v>942.04311099999995</v>
      </c>
      <c r="J240" s="15">
        <f t="shared" si="43"/>
        <v>1.3808047934802392E-3</v>
      </c>
      <c r="K240" s="15">
        <f t="shared" si="49"/>
        <v>1.0772016275835785</v>
      </c>
      <c r="L240" s="16">
        <f t="shared" si="50"/>
        <v>7.7201627583578514</v>
      </c>
      <c r="M240" s="8">
        <v>5.12</v>
      </c>
      <c r="N240" s="17">
        <f>TRUNC(1000/((1+M240/100)^(NETWORKDAYS($B240,$M$2-1,Feriados!$A$1:$A$936)/252)),6)</f>
        <v>880.89894400000003</v>
      </c>
      <c r="O240" s="18">
        <f t="shared" si="44"/>
        <v>3.5899820409128758E-3</v>
      </c>
      <c r="P240" s="18">
        <f t="shared" si="51"/>
        <v>1.0796098359645532</v>
      </c>
      <c r="Q240" s="19">
        <f t="shared" si="52"/>
        <v>7.9609835964553177</v>
      </c>
      <c r="R240" s="9">
        <v>1.9</v>
      </c>
      <c r="S240" s="20">
        <f t="shared" si="53"/>
        <v>1.0265042269466711</v>
      </c>
      <c r="T240" s="20">
        <f t="shared" si="45"/>
        <v>7.4692290285005569E-5</v>
      </c>
      <c r="U240" s="20">
        <f t="shared" si="54"/>
        <v>1.0265042269466711</v>
      </c>
      <c r="V240" s="21">
        <f t="shared" si="55"/>
        <v>2.6504226946671094</v>
      </c>
    </row>
    <row r="241" spans="1:22" x14ac:dyDescent="0.3">
      <c r="A241">
        <f t="shared" si="46"/>
        <v>239</v>
      </c>
      <c r="B241" s="7">
        <v>44179</v>
      </c>
      <c r="C241" s="8">
        <v>2.2673999999999999</v>
      </c>
      <c r="D241" s="11">
        <f>TRUNC(1000/((1+C241/100)^(NETWORKDAYS($B241,$C$2-1,Feriados!$A$1:$A$936)/252)),6)</f>
        <v>987.97281599999997</v>
      </c>
      <c r="E241" s="12">
        <f t="shared" si="42"/>
        <v>5.8139594970141317E-5</v>
      </c>
      <c r="F241" s="12">
        <f t="shared" si="47"/>
        <v>1.0605815026087211</v>
      </c>
      <c r="G241" s="13">
        <f t="shared" si="48"/>
        <v>6.0581502608721083</v>
      </c>
      <c r="H241" s="8">
        <v>3.9531999999999998</v>
      </c>
      <c r="I241" s="14">
        <f>TRUNC(1000/((1+H241/100)^(NETWORKDAYS($B241,$H$2-1,Feriados!$A$1:$A$936)/252)),6)</f>
        <v>942.05234800000005</v>
      </c>
      <c r="J241" s="15">
        <f t="shared" si="43"/>
        <v>9.8052837416151561E-6</v>
      </c>
      <c r="K241" s="15">
        <f t="shared" si="49"/>
        <v>1.0772121898511839</v>
      </c>
      <c r="L241" s="16">
        <f t="shared" si="50"/>
        <v>7.7212189851183943</v>
      </c>
      <c r="M241" s="8">
        <v>5.1567999999999996</v>
      </c>
      <c r="N241" s="17">
        <f>TRUNC(1000/((1+M241/100)^(NETWORKDAYS($B241,$M$2-1,Feriados!$A$1:$A$936)/252)),6)</f>
        <v>880.29186700000002</v>
      </c>
      <c r="O241" s="18">
        <f t="shared" si="44"/>
        <v>-6.8915623538312598E-4</v>
      </c>
      <c r="P241" s="18">
        <f t="shared" si="51"/>
        <v>1.0788658161143172</v>
      </c>
      <c r="Q241" s="19">
        <f t="shared" si="52"/>
        <v>7.88658161143172</v>
      </c>
      <c r="R241" s="9">
        <v>1.9</v>
      </c>
      <c r="S241" s="20">
        <f t="shared" si="53"/>
        <v>1.0265808988983689</v>
      </c>
      <c r="T241" s="20">
        <f t="shared" si="45"/>
        <v>7.4692290285005569E-5</v>
      </c>
      <c r="U241" s="20">
        <f t="shared" si="54"/>
        <v>1.0265808988983689</v>
      </c>
      <c r="V241" s="21">
        <f t="shared" si="55"/>
        <v>2.6580898898368899</v>
      </c>
    </row>
    <row r="242" spans="1:22" x14ac:dyDescent="0.3">
      <c r="A242">
        <f t="shared" si="46"/>
        <v>240</v>
      </c>
      <c r="B242" s="7">
        <v>44180</v>
      </c>
      <c r="C242" s="8">
        <v>2.2077</v>
      </c>
      <c r="D242" s="11">
        <f>TRUNC(1000/((1+C242/100)^(NETWORKDAYS($B242,$C$2-1,Feriados!$A$1:$A$936)/252)),6)</f>
        <v>988.36985600000003</v>
      </c>
      <c r="E242" s="12">
        <f t="shared" si="42"/>
        <v>4.0187340539143968E-4</v>
      </c>
      <c r="F242" s="12">
        <f t="shared" si="47"/>
        <v>1.0610077221088696</v>
      </c>
      <c r="G242" s="13">
        <f t="shared" si="48"/>
        <v>6.1007722108869622</v>
      </c>
      <c r="H242" s="8">
        <v>3.87</v>
      </c>
      <c r="I242" s="14">
        <f>TRUNC(1000/((1+H242/100)^(NETWORKDAYS($B242,$H$2-1,Feriados!$A$1:$A$936)/252)),6)</f>
        <v>943.35654999999997</v>
      </c>
      <c r="J242" s="15">
        <f t="shared" si="43"/>
        <v>1.3844262505886551E-3</v>
      </c>
      <c r="K242" s="15">
        <f t="shared" si="49"/>
        <v>1.078703510684268</v>
      </c>
      <c r="L242" s="16">
        <f t="shared" si="50"/>
        <v>7.8703510684267952</v>
      </c>
      <c r="M242" s="8">
        <v>5.0698999999999996</v>
      </c>
      <c r="N242" s="17">
        <f>TRUNC(1000/((1+M242/100)^(NETWORKDAYS($B242,$M$2-1,Feriados!$A$1:$A$936)/252)),6)</f>
        <v>882.31233499999996</v>
      </c>
      <c r="O242" s="18">
        <f t="shared" si="44"/>
        <v>2.2952251131043155E-3</v>
      </c>
      <c r="P242" s="18">
        <f t="shared" si="51"/>
        <v>1.0813420560291325</v>
      </c>
      <c r="Q242" s="19">
        <f t="shared" si="52"/>
        <v>8.1342056029132479</v>
      </c>
      <c r="R242" s="9">
        <v>1.9</v>
      </c>
      <c r="S242" s="20">
        <f t="shared" si="53"/>
        <v>1.0266575765768704</v>
      </c>
      <c r="T242" s="20">
        <f t="shared" si="45"/>
        <v>7.4692290285005569E-5</v>
      </c>
      <c r="U242" s="20">
        <f t="shared" si="54"/>
        <v>1.0266575765768704</v>
      </c>
      <c r="V242" s="21">
        <f t="shared" si="55"/>
        <v>2.6657576576870401</v>
      </c>
    </row>
    <row r="243" spans="1:22" x14ac:dyDescent="0.3">
      <c r="A243">
        <f t="shared" si="46"/>
        <v>241</v>
      </c>
      <c r="B243" s="7">
        <v>44181</v>
      </c>
      <c r="C243" s="8">
        <v>2.202</v>
      </c>
      <c r="D243" s="11">
        <f>TRUNC(1000/((1+C243/100)^(NETWORKDAYS($B243,$C$2-1,Feriados!$A$1:$A$936)/252)),6)</f>
        <v>988.48482000000001</v>
      </c>
      <c r="E243" s="12">
        <f t="shared" si="42"/>
        <v>1.1631678091150732E-4</v>
      </c>
      <c r="F243" s="12">
        <f t="shared" si="47"/>
        <v>1.0611311351116275</v>
      </c>
      <c r="G243" s="13">
        <f t="shared" si="48"/>
        <v>6.1131135111627488</v>
      </c>
      <c r="H243" s="8">
        <v>3.9182000000000001</v>
      </c>
      <c r="I243" s="14">
        <f>TRUNC(1000/((1+H243/100)^(NETWORKDAYS($B243,$H$2-1,Feriados!$A$1:$A$936)/252)),6)</f>
        <v>942.82846099999995</v>
      </c>
      <c r="J243" s="15">
        <f t="shared" si="43"/>
        <v>-5.5979788341964376E-4</v>
      </c>
      <c r="K243" s="15">
        <f t="shared" si="49"/>
        <v>1.0780996547421495</v>
      </c>
      <c r="L243" s="16">
        <f t="shared" si="50"/>
        <v>7.8099654742149527</v>
      </c>
      <c r="M243" s="8">
        <v>5.1642000000000001</v>
      </c>
      <c r="N243" s="17">
        <f>TRUNC(1000/((1+M243/100)^(NETWORKDAYS($B243,$M$2-1,Feriados!$A$1:$A$936)/252)),6)</f>
        <v>880.48660099999995</v>
      </c>
      <c r="O243" s="18">
        <f t="shared" si="44"/>
        <v>-2.0692604280546645E-3</v>
      </c>
      <c r="P243" s="18">
        <f t="shared" si="51"/>
        <v>1.0791044777034</v>
      </c>
      <c r="Q243" s="19">
        <f t="shared" si="52"/>
        <v>7.9104477703400011</v>
      </c>
      <c r="R243" s="9">
        <v>1.9</v>
      </c>
      <c r="S243" s="20">
        <f t="shared" si="53"/>
        <v>1.0267342599826035</v>
      </c>
      <c r="T243" s="20">
        <f t="shared" si="45"/>
        <v>7.4692290285005569E-5</v>
      </c>
      <c r="U243" s="20">
        <f t="shared" si="54"/>
        <v>1.0267342599826035</v>
      </c>
      <c r="V243" s="21">
        <f t="shared" si="55"/>
        <v>2.6734259982603481</v>
      </c>
    </row>
    <row r="244" spans="1:22" x14ac:dyDescent="0.3">
      <c r="A244">
        <f t="shared" si="46"/>
        <v>242</v>
      </c>
      <c r="B244" s="7">
        <v>44182</v>
      </c>
      <c r="C244" s="8">
        <v>2.2000000000000002</v>
      </c>
      <c r="D244" s="11">
        <f>TRUNC(1000/((1+C244/100)^(NETWORKDAYS($B244,$C$2-1,Feriados!$A$1:$A$936)/252)),6)</f>
        <v>988.58047099999999</v>
      </c>
      <c r="E244" s="12">
        <f t="shared" si="42"/>
        <v>9.6765269495868722E-5</v>
      </c>
      <c r="F244" s="12">
        <f t="shared" si="47"/>
        <v>1.061233815751887</v>
      </c>
      <c r="G244" s="13">
        <f t="shared" si="48"/>
        <v>6.1233815751887022</v>
      </c>
      <c r="H244" s="8">
        <v>3.9413999999999998</v>
      </c>
      <c r="I244" s="14">
        <f>TRUNC(1000/((1+H244/100)^(NETWORKDAYS($B244,$H$2-1,Feriados!$A$1:$A$936)/252)),6)</f>
        <v>942.65072899999996</v>
      </c>
      <c r="J244" s="15">
        <f t="shared" si="43"/>
        <v>-1.8850937084724517E-4</v>
      </c>
      <c r="K244" s="15">
        <f t="shared" si="49"/>
        <v>1.0778964228545234</v>
      </c>
      <c r="L244" s="16">
        <f t="shared" si="50"/>
        <v>7.7896422854523362</v>
      </c>
      <c r="M244" s="8">
        <v>5.2001999999999997</v>
      </c>
      <c r="N244" s="17">
        <f>TRUNC(1000/((1+M244/100)^(NETWORKDAYS($B244,$M$2-1,Feriados!$A$1:$A$936)/252)),6)</f>
        <v>879.90215699999999</v>
      </c>
      <c r="O244" s="18">
        <f t="shared" si="44"/>
        <v>-6.6377387155713841E-4</v>
      </c>
      <c r="P244" s="18">
        <f t="shared" si="51"/>
        <v>1.0783881963464201</v>
      </c>
      <c r="Q244" s="19">
        <f t="shared" si="52"/>
        <v>7.8388196346420136</v>
      </c>
      <c r="R244" s="9">
        <v>1.9</v>
      </c>
      <c r="S244" s="20">
        <f t="shared" si="53"/>
        <v>1.0268109491159956</v>
      </c>
      <c r="T244" s="20">
        <f t="shared" si="45"/>
        <v>7.4692290285005569E-5</v>
      </c>
      <c r="U244" s="20">
        <f t="shared" si="54"/>
        <v>1.0268109491159956</v>
      </c>
      <c r="V244" s="21">
        <f t="shared" si="55"/>
        <v>2.6810949115995575</v>
      </c>
    </row>
    <row r="245" spans="1:22" x14ac:dyDescent="0.3">
      <c r="A245">
        <f t="shared" si="46"/>
        <v>243</v>
      </c>
      <c r="B245" s="7">
        <v>44183</v>
      </c>
      <c r="C245" s="8">
        <v>2.1829000000000001</v>
      </c>
      <c r="D245" s="11">
        <f>TRUNC(1000/((1+C245/100)^(NETWORKDAYS($B245,$C$2-1,Feriados!$A$1:$A$936)/252)),6)</f>
        <v>988.75250500000004</v>
      </c>
      <c r="E245" s="12">
        <f t="shared" si="42"/>
        <v>1.7402124060383883E-4</v>
      </c>
      <c r="F245" s="12">
        <f t="shared" si="47"/>
        <v>1.0614184929770749</v>
      </c>
      <c r="G245" s="13">
        <f t="shared" si="48"/>
        <v>6.1418492977074912</v>
      </c>
      <c r="H245" s="8">
        <v>3.9510000000000001</v>
      </c>
      <c r="I245" s="14">
        <f>TRUNC(1000/((1+H245/100)^(NETWORKDAYS($B245,$H$2-1,Feriados!$A$1:$A$936)/252)),6)</f>
        <v>942.66267100000005</v>
      </c>
      <c r="J245" s="15">
        <f t="shared" si="43"/>
        <v>1.266853101866694E-5</v>
      </c>
      <c r="K245" s="15">
        <f t="shared" si="49"/>
        <v>1.0779100782187911</v>
      </c>
      <c r="L245" s="16">
        <f t="shared" si="50"/>
        <v>7.7910078218791146</v>
      </c>
      <c r="M245" s="8">
        <v>5.2149000000000001</v>
      </c>
      <c r="N245" s="17">
        <f>TRUNC(1000/((1+M245/100)^(NETWORKDAYS($B245,$M$2-1,Feriados!$A$1:$A$936)/252)),6)</f>
        <v>879.76937999999996</v>
      </c>
      <c r="O245" s="18">
        <f t="shared" si="44"/>
        <v>-1.5089973236648291E-4</v>
      </c>
      <c r="P245" s="18">
        <f t="shared" si="51"/>
        <v>1.0782254678562042</v>
      </c>
      <c r="Q245" s="19">
        <f t="shared" si="52"/>
        <v>7.8225467856204212</v>
      </c>
      <c r="R245" s="9">
        <v>1.9</v>
      </c>
      <c r="S245" s="20">
        <f t="shared" si="53"/>
        <v>1.0268876439774748</v>
      </c>
      <c r="T245" s="20">
        <f t="shared" si="45"/>
        <v>7.4692290285005569E-5</v>
      </c>
      <c r="U245" s="20">
        <f t="shared" si="54"/>
        <v>1.0268876439774748</v>
      </c>
      <c r="V245" s="21">
        <f t="shared" si="55"/>
        <v>2.6887643977474784</v>
      </c>
    </row>
    <row r="246" spans="1:22" x14ac:dyDescent="0.3">
      <c r="A246">
        <f t="shared" si="46"/>
        <v>244</v>
      </c>
      <c r="B246" s="7">
        <v>44186</v>
      </c>
      <c r="C246" s="8">
        <v>2.1749000000000001</v>
      </c>
      <c r="D246" s="11">
        <f>TRUNC(1000/((1+C246/100)^(NETWORKDAYS($B246,$C$2-1,Feriados!$A$1:$A$936)/252)),6)</f>
        <v>988.87748299999998</v>
      </c>
      <c r="E246" s="12">
        <f t="shared" si="42"/>
        <v>1.2639967976602051E-4</v>
      </c>
      <c r="F246" s="12">
        <f t="shared" si="47"/>
        <v>1.0615526559346848</v>
      </c>
      <c r="G246" s="13">
        <f t="shared" si="48"/>
        <v>6.1552655934684841</v>
      </c>
      <c r="H246" s="8">
        <v>3.9550000000000001</v>
      </c>
      <c r="I246" s="14">
        <f>TRUNC(1000/((1+H246/100)^(NETWORKDAYS($B246,$H$2-1,Feriados!$A$1:$A$936)/252)),6)</f>
        <v>942.75249799999995</v>
      </c>
      <c r="J246" s="15">
        <f t="shared" si="43"/>
        <v>9.5290715081075561E-5</v>
      </c>
      <c r="K246" s="15">
        <f t="shared" si="49"/>
        <v>1.0780127930409378</v>
      </c>
      <c r="L246" s="16">
        <f t="shared" si="50"/>
        <v>7.8012793040937778</v>
      </c>
      <c r="M246" s="8">
        <v>5.2171000000000003</v>
      </c>
      <c r="N246" s="17">
        <f>TRUNC(1000/((1+M246/100)^(NETWORKDAYS($B246,$M$2-1,Feriados!$A$1:$A$936)/252)),6)</f>
        <v>879.90057999999999</v>
      </c>
      <c r="O246" s="18">
        <f t="shared" si="44"/>
        <v>1.4912999131655447E-4</v>
      </c>
      <c r="P246" s="18">
        <f t="shared" si="51"/>
        <v>1.078386263610863</v>
      </c>
      <c r="Q246" s="19">
        <f t="shared" si="52"/>
        <v>7.8386263610862983</v>
      </c>
      <c r="R246" s="9">
        <v>1.9</v>
      </c>
      <c r="S246" s="20">
        <f t="shared" si="53"/>
        <v>1.0269643445674688</v>
      </c>
      <c r="T246" s="20">
        <f t="shared" si="45"/>
        <v>7.4692290285005569E-5</v>
      </c>
      <c r="U246" s="20">
        <f t="shared" si="54"/>
        <v>1.0269643445674688</v>
      </c>
      <c r="V246" s="21">
        <f t="shared" si="55"/>
        <v>2.6964344567468768</v>
      </c>
    </row>
    <row r="247" spans="1:22" x14ac:dyDescent="0.3">
      <c r="A247">
        <f t="shared" si="46"/>
        <v>245</v>
      </c>
      <c r="B247" s="7">
        <v>44187</v>
      </c>
      <c r="C247" s="8">
        <v>2.1343000000000001</v>
      </c>
      <c r="D247" s="11">
        <f>TRUNC(1000/((1+C247/100)^(NETWORKDAYS($B247,$C$2-1,Feriados!$A$1:$A$936)/252)),6)</f>
        <v>989.16470200000003</v>
      </c>
      <c r="E247" s="12">
        <f t="shared" si="42"/>
        <v>2.9044952983325878E-4</v>
      </c>
      <c r="F247" s="12">
        <f t="shared" si="47"/>
        <v>1.0618609834044943</v>
      </c>
      <c r="G247" s="13">
        <f t="shared" si="48"/>
        <v>6.1860983404494307</v>
      </c>
      <c r="H247" s="8">
        <v>3.8565</v>
      </c>
      <c r="I247" s="14">
        <f>TRUNC(1000/((1+H247/100)^(NETWORKDAYS($B247,$H$2-1,Feriados!$A$1:$A$936)/252)),6)</f>
        <v>944.25354400000003</v>
      </c>
      <c r="J247" s="15">
        <f t="shared" si="43"/>
        <v>1.5921951977686533E-3</v>
      </c>
      <c r="K247" s="15">
        <f t="shared" si="49"/>
        <v>1.0797291998331506</v>
      </c>
      <c r="L247" s="16">
        <f t="shared" si="50"/>
        <v>7.9729199833150632</v>
      </c>
      <c r="M247" s="8">
        <v>5.0933000000000002</v>
      </c>
      <c r="N247" s="17">
        <f>TRUNC(1000/((1+M247/100)^(NETWORKDAYS($B247,$M$2-1,Feriados!$A$1:$A$936)/252)),6)</f>
        <v>882.684663</v>
      </c>
      <c r="O247" s="18">
        <f t="shared" si="44"/>
        <v>3.164088151868194E-3</v>
      </c>
      <c r="P247" s="18">
        <f t="shared" si="51"/>
        <v>1.0817983728106915</v>
      </c>
      <c r="Q247" s="19">
        <f t="shared" si="52"/>
        <v>8.1798372810691475</v>
      </c>
      <c r="R247" s="9">
        <v>1.9</v>
      </c>
      <c r="S247" s="20">
        <f t="shared" si="53"/>
        <v>1.0270410508864056</v>
      </c>
      <c r="T247" s="20">
        <f t="shared" si="45"/>
        <v>7.4692290285005569E-5</v>
      </c>
      <c r="U247" s="20">
        <f t="shared" si="54"/>
        <v>1.0270410508864056</v>
      </c>
      <c r="V247" s="21">
        <f t="shared" si="55"/>
        <v>2.7041050886405626</v>
      </c>
    </row>
    <row r="248" spans="1:22" x14ac:dyDescent="0.3">
      <c r="A248">
        <f t="shared" si="46"/>
        <v>246</v>
      </c>
      <c r="B248" s="7">
        <v>44188</v>
      </c>
      <c r="C248" s="8">
        <v>2.1230000000000002</v>
      </c>
      <c r="D248" s="11">
        <f>TRUNC(1000/((1+C248/100)^(NETWORKDAYS($B248,$C$2-1,Feriados!$A$1:$A$936)/252)),6)</f>
        <v>989.30363299999999</v>
      </c>
      <c r="E248" s="12">
        <f t="shared" si="42"/>
        <v>1.404528484680867E-4</v>
      </c>
      <c r="F248" s="12">
        <f t="shared" si="47"/>
        <v>1.0620101248042906</v>
      </c>
      <c r="G248" s="13">
        <f t="shared" si="48"/>
        <v>6.2010124804290578</v>
      </c>
      <c r="H248" s="8">
        <v>3.7867000000000002</v>
      </c>
      <c r="I248" s="14">
        <f>TRUNC(1000/((1+H248/100)^(NETWORKDAYS($B248,$H$2-1,Feriados!$A$1:$A$936)/252)),6)</f>
        <v>945.35577499999999</v>
      </c>
      <c r="J248" s="15">
        <f t="shared" si="43"/>
        <v>1.1673040646802413E-3</v>
      </c>
      <c r="K248" s="15">
        <f t="shared" si="49"/>
        <v>1.0809895721168699</v>
      </c>
      <c r="L248" s="16">
        <f t="shared" si="50"/>
        <v>8.0989572116869866</v>
      </c>
      <c r="M248" s="8">
        <v>4.9951999999999996</v>
      </c>
      <c r="N248" s="17">
        <f>TRUNC(1000/((1+M248/100)^(NETWORKDAYS($B248,$M$2-1,Feriados!$A$1:$A$936)/252)),6)</f>
        <v>884.92889400000001</v>
      </c>
      <c r="O248" s="18">
        <f t="shared" si="44"/>
        <v>2.542505941331763E-3</v>
      </c>
      <c r="P248" s="18">
        <f t="shared" si="51"/>
        <v>1.0845488516008857</v>
      </c>
      <c r="Q248" s="19">
        <f t="shared" si="52"/>
        <v>8.4548851600885655</v>
      </c>
      <c r="R248" s="9">
        <v>1.9</v>
      </c>
      <c r="S248" s="20">
        <f t="shared" si="53"/>
        <v>1.027117762934713</v>
      </c>
      <c r="T248" s="20">
        <f t="shared" si="45"/>
        <v>7.4692290285005569E-5</v>
      </c>
      <c r="U248" s="20">
        <f t="shared" si="54"/>
        <v>1.027117762934713</v>
      </c>
      <c r="V248" s="21">
        <f t="shared" si="55"/>
        <v>2.7117762934713019</v>
      </c>
    </row>
    <row r="249" spans="1:22" x14ac:dyDescent="0.3">
      <c r="A249">
        <f t="shared" si="46"/>
        <v>247</v>
      </c>
      <c r="B249" s="7">
        <v>44189</v>
      </c>
      <c r="C249" s="8">
        <v>2.1230000000000002</v>
      </c>
      <c r="D249" s="11">
        <f>TRUNC(1000/((1+C249/100)^(NETWORKDAYS($B249,$C$2-1,Feriados!$A$1:$A$936)/252)),6)</f>
        <v>989.38610900000003</v>
      </c>
      <c r="E249" s="12">
        <f t="shared" si="42"/>
        <v>8.3367731855910066E-5</v>
      </c>
      <c r="F249" s="12">
        <f t="shared" si="47"/>
        <v>1.0620986621796036</v>
      </c>
      <c r="G249" s="13">
        <f t="shared" si="48"/>
        <v>6.2098662179603581</v>
      </c>
      <c r="H249" s="8">
        <v>3.7867000000000002</v>
      </c>
      <c r="I249" s="14">
        <f>TRUNC(1000/((1+H249/100)^(NETWORKDAYS($B249,$H$2-1,Feriados!$A$1:$A$936)/252)),6)</f>
        <v>945.49521700000003</v>
      </c>
      <c r="J249" s="15">
        <f t="shared" si="43"/>
        <v>1.4750214013337093E-4</v>
      </c>
      <c r="K249" s="15">
        <f t="shared" si="49"/>
        <v>1.0811490203922189</v>
      </c>
      <c r="L249" s="16">
        <f t="shared" si="50"/>
        <v>8.114902039221894</v>
      </c>
      <c r="M249" s="8">
        <v>4.9951999999999996</v>
      </c>
      <c r="N249" s="17">
        <f>TRUNC(1000/((1+M249/100)^(NETWORKDAYS($B249,$M$2-1,Feriados!$A$1:$A$936)/252)),6)</f>
        <v>885.10008200000004</v>
      </c>
      <c r="O249" s="18">
        <f t="shared" si="44"/>
        <v>1.9344831111367533E-4</v>
      </c>
      <c r="P249" s="18">
        <f t="shared" si="51"/>
        <v>1.0847586557445481</v>
      </c>
      <c r="Q249" s="19">
        <f t="shared" si="52"/>
        <v>8.4758655744548115</v>
      </c>
      <c r="R249" s="9">
        <v>1.9</v>
      </c>
      <c r="S249" s="20">
        <f t="shared" si="53"/>
        <v>1.027194480712819</v>
      </c>
      <c r="T249" s="20">
        <f t="shared" si="45"/>
        <v>7.4692290285005569E-5</v>
      </c>
      <c r="U249" s="20">
        <f t="shared" si="54"/>
        <v>1.027194480712819</v>
      </c>
      <c r="V249" s="21">
        <f t="shared" si="55"/>
        <v>2.7194480712819047</v>
      </c>
    </row>
    <row r="250" spans="1:22" x14ac:dyDescent="0.3">
      <c r="A250">
        <f t="shared" si="46"/>
        <v>248</v>
      </c>
      <c r="B250" s="7">
        <v>44193</v>
      </c>
      <c r="C250" s="8">
        <v>2.1577000000000002</v>
      </c>
      <c r="D250" s="11">
        <f>TRUNC(1000/((1+C250/100)^(NETWORKDAYS($B250,$C$2-1,Feriados!$A$1:$A$936)/252)),6)</f>
        <v>989.29919700000005</v>
      </c>
      <c r="E250" s="12">
        <f t="shared" si="42"/>
        <v>-8.7844370574186037E-5</v>
      </c>
      <c r="F250" s="12">
        <f t="shared" si="47"/>
        <v>1.0620053627911368</v>
      </c>
      <c r="G250" s="13">
        <f t="shared" si="48"/>
        <v>6.2005362791136776</v>
      </c>
      <c r="H250" s="8">
        <v>3.8544999999999998</v>
      </c>
      <c r="I250" s="14">
        <f>TRUNC(1000/((1+H250/100)^(NETWORKDAYS($B250,$H$2-1,Feriados!$A$1:$A$936)/252)),6)</f>
        <v>944.70636400000001</v>
      </c>
      <c r="J250" s="15">
        <f t="shared" si="43"/>
        <v>-8.3432785890025229E-4</v>
      </c>
      <c r="K250" s="15">
        <f t="shared" si="49"/>
        <v>1.080246987644883</v>
      </c>
      <c r="L250" s="16">
        <f t="shared" si="50"/>
        <v>8.0246987644883028</v>
      </c>
      <c r="M250" s="8">
        <v>5.1037999999999997</v>
      </c>
      <c r="N250" s="17">
        <f>TRUNC(1000/((1+M250/100)^(NETWORKDAYS($B250,$M$2-1,Feriados!$A$1:$A$936)/252)),6)</f>
        <v>882.98627799999997</v>
      </c>
      <c r="O250" s="18">
        <f t="shared" si="44"/>
        <v>-2.3882090206382989E-3</v>
      </c>
      <c r="P250" s="18">
        <f t="shared" si="51"/>
        <v>1.0821680253376835</v>
      </c>
      <c r="Q250" s="19">
        <f t="shared" si="52"/>
        <v>8.2168025337683517</v>
      </c>
      <c r="R250" s="9">
        <v>1.9</v>
      </c>
      <c r="S250" s="20">
        <f t="shared" si="53"/>
        <v>1.0272712042211516</v>
      </c>
      <c r="T250" s="20">
        <f t="shared" si="45"/>
        <v>7.4692290285005569E-5</v>
      </c>
      <c r="U250" s="20">
        <f t="shared" si="54"/>
        <v>1.0272712042211516</v>
      </c>
      <c r="V250" s="21">
        <f t="shared" si="55"/>
        <v>2.727120422115159</v>
      </c>
    </row>
    <row r="251" spans="1:22" x14ac:dyDescent="0.3">
      <c r="A251">
        <f t="shared" si="46"/>
        <v>249</v>
      </c>
      <c r="B251" s="7">
        <v>44194</v>
      </c>
      <c r="C251" s="8">
        <v>2.1331000000000002</v>
      </c>
      <c r="D251" s="11">
        <f>TRUNC(1000/((1+C251/100)^(NETWORKDAYS($B251,$C$2-1,Feriados!$A$1:$A$936)/252)),6)</f>
        <v>989.50215100000003</v>
      </c>
      <c r="E251" s="12">
        <f t="shared" si="42"/>
        <v>2.0514926183645699E-4</v>
      </c>
      <c r="F251" s="12">
        <f t="shared" si="47"/>
        <v>1.0622232324073797</v>
      </c>
      <c r="G251" s="13">
        <f t="shared" si="48"/>
        <v>6.2223232407379703</v>
      </c>
      <c r="H251" s="8">
        <v>3.8028</v>
      </c>
      <c r="I251" s="14">
        <f>TRUNC(1000/((1+H251/100)^(NETWORKDAYS($B251,$H$2-1,Feriados!$A$1:$A$936)/252)),6)</f>
        <v>945.55413299999998</v>
      </c>
      <c r="J251" s="15">
        <f t="shared" si="43"/>
        <v>8.9738889490531548E-4</v>
      </c>
      <c r="K251" s="15">
        <f t="shared" si="49"/>
        <v>1.0812163892953504</v>
      </c>
      <c r="L251" s="16">
        <f t="shared" si="50"/>
        <v>8.1216389295350346</v>
      </c>
      <c r="M251" s="8">
        <v>5.0023999999999997</v>
      </c>
      <c r="N251" s="17">
        <f>TRUNC(1000/((1+M251/100)^(NETWORKDAYS($B251,$M$2-1,Feriados!$A$1:$A$936)/252)),6)</f>
        <v>885.291021</v>
      </c>
      <c r="O251" s="18">
        <f t="shared" si="44"/>
        <v>2.6101685353709936E-3</v>
      </c>
      <c r="P251" s="18">
        <f t="shared" si="51"/>
        <v>1.0849926662674045</v>
      </c>
      <c r="Q251" s="19">
        <f t="shared" si="52"/>
        <v>8.4992666267404537</v>
      </c>
      <c r="R251" s="9">
        <v>1.9</v>
      </c>
      <c r="S251" s="20">
        <f t="shared" si="53"/>
        <v>1.0273479334601388</v>
      </c>
      <c r="T251" s="20">
        <f t="shared" si="45"/>
        <v>7.4692290285005569E-5</v>
      </c>
      <c r="U251" s="20">
        <f t="shared" si="54"/>
        <v>1.0273479334601388</v>
      </c>
      <c r="V251" s="21">
        <f t="shared" si="55"/>
        <v>2.7347933460138751</v>
      </c>
    </row>
    <row r="252" spans="1:22" x14ac:dyDescent="0.3">
      <c r="A252">
        <f t="shared" si="46"/>
        <v>250</v>
      </c>
      <c r="B252" s="7">
        <v>44195</v>
      </c>
      <c r="C252" s="8">
        <v>2.1534</v>
      </c>
      <c r="D252" s="11">
        <f>TRUNC(1000/((1+C252/100)^(NETWORKDAYS($B252,$C$2-1,Feriados!$A$1:$A$936)/252)),6)</f>
        <v>989.487482</v>
      </c>
      <c r="E252" s="12">
        <f t="shared" si="42"/>
        <v>-1.4824626692555576E-5</v>
      </c>
      <c r="F252" s="12">
        <f t="shared" si="47"/>
        <v>1.0622074853444952</v>
      </c>
      <c r="G252" s="13">
        <f t="shared" si="48"/>
        <v>6.2207485344495161</v>
      </c>
      <c r="H252" s="8">
        <v>3.7587000000000002</v>
      </c>
      <c r="I252" s="14">
        <f>TRUNC(1000/((1+H252/100)^(NETWORKDAYS($B252,$H$2-1,Feriados!$A$1:$A$936)/252)),6)</f>
        <v>946.295569</v>
      </c>
      <c r="J252" s="15">
        <f t="shared" si="43"/>
        <v>7.8412855924780978E-4</v>
      </c>
      <c r="K252" s="15">
        <f t="shared" si="49"/>
        <v>1.0820642019449236</v>
      </c>
      <c r="L252" s="16">
        <f t="shared" si="50"/>
        <v>8.2064201944923596</v>
      </c>
      <c r="M252" s="8">
        <v>4.9273999999999996</v>
      </c>
      <c r="N252" s="17">
        <f>TRUNC(1000/((1+M252/100)^(NETWORKDAYS($B252,$M$2-1,Feriados!$A$1:$A$936)/252)),6)</f>
        <v>887.040616</v>
      </c>
      <c r="O252" s="18">
        <f t="shared" si="44"/>
        <v>1.9762936237890383E-3</v>
      </c>
      <c r="P252" s="18">
        <f t="shared" si="51"/>
        <v>1.0871369303556067</v>
      </c>
      <c r="Q252" s="19">
        <f t="shared" si="52"/>
        <v>8.7136930355606665</v>
      </c>
      <c r="R252" s="9">
        <v>1.9</v>
      </c>
      <c r="S252" s="20">
        <f t="shared" si="53"/>
        <v>1.0274246684302084</v>
      </c>
      <c r="T252" s="20">
        <f t="shared" si="45"/>
        <v>7.4692290285005569E-5</v>
      </c>
      <c r="U252" s="20">
        <f t="shared" si="54"/>
        <v>1.0274246684302084</v>
      </c>
      <c r="V252" s="21">
        <f t="shared" si="55"/>
        <v>2.742466843020841</v>
      </c>
    </row>
    <row r="253" spans="1:22" x14ac:dyDescent="0.3">
      <c r="A253">
        <f t="shared" si="46"/>
        <v>251</v>
      </c>
      <c r="B253" s="7">
        <v>44196</v>
      </c>
      <c r="C253" s="8">
        <v>2.1534</v>
      </c>
      <c r="D253" s="11">
        <f>TRUNC(1000/((1+C253/100)^(NETWORKDAYS($B253,$C$2-1,Feriados!$A$1:$A$936)/252)),6)</f>
        <v>989.57114200000001</v>
      </c>
      <c r="E253" s="12">
        <f t="shared" si="42"/>
        <v>8.4548821002616847E-5</v>
      </c>
      <c r="F253" s="12">
        <f t="shared" si="47"/>
        <v>1.0622972937350412</v>
      </c>
      <c r="G253" s="13">
        <f t="shared" si="48"/>
        <v>6.2297293735041226</v>
      </c>
      <c r="H253" s="8">
        <v>3.7587000000000002</v>
      </c>
      <c r="I253" s="14">
        <f>TRUNC(1000/((1+H253/100)^(NETWORKDAYS($B253,$H$2-1,Feriados!$A$1:$A$936)/252)),6)</f>
        <v>946.43413499999997</v>
      </c>
      <c r="J253" s="15">
        <f t="shared" si="43"/>
        <v>1.464299364166699E-4</v>
      </c>
      <c r="K253" s="15">
        <f t="shared" si="49"/>
        <v>1.0822226485372131</v>
      </c>
      <c r="L253" s="16">
        <f t="shared" si="50"/>
        <v>8.2222648537213061</v>
      </c>
      <c r="M253" s="8">
        <v>4.9273999999999996</v>
      </c>
      <c r="N253" s="17">
        <f>TRUNC(1000/((1+M253/100)^(NETWORKDAYS($B253,$M$2-1,Feriados!$A$1:$A$936)/252)),6)</f>
        <v>887.20993899999996</v>
      </c>
      <c r="O253" s="18">
        <f t="shared" si="44"/>
        <v>1.9088528410748928E-4</v>
      </c>
      <c r="P253" s="18">
        <f t="shared" si="51"/>
        <v>1.0873444487974213</v>
      </c>
      <c r="Q253" s="19">
        <f t="shared" si="52"/>
        <v>8.7344448797421315</v>
      </c>
      <c r="R253" s="9">
        <v>1.9</v>
      </c>
      <c r="S253" s="20">
        <f t="shared" si="53"/>
        <v>1.0275014091317887</v>
      </c>
      <c r="T253" s="20">
        <f t="shared" si="45"/>
        <v>7.4692290285005569E-5</v>
      </c>
      <c r="U253" s="20">
        <f t="shared" si="54"/>
        <v>1.0275014091317887</v>
      </c>
      <c r="V253" s="21">
        <f t="shared" si="55"/>
        <v>2.7501409131788668</v>
      </c>
    </row>
    <row r="506" spans="2:32" x14ac:dyDescent="0.3">
      <c r="B506" s="7"/>
    </row>
    <row r="507" spans="2:32" x14ac:dyDescent="0.3">
      <c r="B507" s="7"/>
    </row>
    <row r="508" spans="2:32" x14ac:dyDescent="0.3">
      <c r="B508" s="7"/>
    </row>
    <row r="509" spans="2:32" x14ac:dyDescent="0.3">
      <c r="B509" s="7"/>
      <c r="AC509" s="10"/>
      <c r="AF509" s="10"/>
    </row>
    <row r="510" spans="2:32" x14ac:dyDescent="0.3">
      <c r="B510" s="7"/>
      <c r="AC510" s="10"/>
      <c r="AF510" s="10"/>
    </row>
    <row r="511" spans="2:32" x14ac:dyDescent="0.3">
      <c r="B511" s="7"/>
    </row>
    <row r="512" spans="2:32" x14ac:dyDescent="0.3">
      <c r="B512" s="7"/>
    </row>
    <row r="513" spans="2:2" x14ac:dyDescent="0.3">
      <c r="B513" s="7"/>
    </row>
    <row r="514" spans="2:2" x14ac:dyDescent="0.3">
      <c r="B514" s="7"/>
    </row>
    <row r="515" spans="2:2" x14ac:dyDescent="0.3">
      <c r="B515" s="7"/>
    </row>
    <row r="516" spans="2:2" x14ac:dyDescent="0.3">
      <c r="B516" s="7"/>
    </row>
    <row r="517" spans="2:2" x14ac:dyDescent="0.3">
      <c r="B517" s="7"/>
    </row>
    <row r="518" spans="2:2" x14ac:dyDescent="0.3">
      <c r="B518" s="7"/>
    </row>
    <row r="519" spans="2:2" x14ac:dyDescent="0.3">
      <c r="B519" s="7"/>
    </row>
    <row r="520" spans="2:2" x14ac:dyDescent="0.3">
      <c r="B520" s="7"/>
    </row>
    <row r="521" spans="2:2" x14ac:dyDescent="0.3">
      <c r="B521" s="7"/>
    </row>
    <row r="522" spans="2:2" x14ac:dyDescent="0.3">
      <c r="B522" s="7"/>
    </row>
  </sheetData>
  <autoFilter ref="A2:V504" xr:uid="{00000000-0009-0000-0000-000002000000}"/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  <ignoredErrors>
    <ignoredError sqref="Z21:Z26 AC21:AC22 AF21:AF22 AC24:AC26 AF24:AF26" formulaRange="1"/>
    <ignoredError sqref="AC23 AF23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522"/>
  <sheetViews>
    <sheetView showGridLines="0" tabSelected="1" topLeftCell="A397" workbookViewId="0">
      <selection activeCell="D3" sqref="D3"/>
    </sheetView>
  </sheetViews>
  <sheetFormatPr defaultRowHeight="14.4" x14ac:dyDescent="0.3"/>
  <cols>
    <col min="1" max="1" width="5.44140625" bestFit="1" customWidth="1"/>
    <col min="2" max="3" width="10.5546875" bestFit="1" customWidth="1"/>
    <col min="4" max="4" width="10.109375" bestFit="1" customWidth="1"/>
    <col min="5" max="6" width="12" bestFit="1" customWidth="1"/>
    <col min="7" max="7" width="10.109375" bestFit="1" customWidth="1"/>
    <col min="8" max="8" width="11.109375" bestFit="1" customWidth="1"/>
    <col min="9" max="9" width="11.5546875" bestFit="1" customWidth="1"/>
    <col min="10" max="10" width="12.6640625" bestFit="1" customWidth="1"/>
    <col min="11" max="11" width="12" bestFit="1" customWidth="1"/>
    <col min="12" max="12" width="14.5546875" bestFit="1" customWidth="1"/>
    <col min="13" max="13" width="11.109375" bestFit="1" customWidth="1"/>
    <col min="14" max="14" width="11.5546875" bestFit="1" customWidth="1"/>
    <col min="15" max="15" width="12.6640625" bestFit="1" customWidth="1"/>
    <col min="16" max="16" width="12" bestFit="1" customWidth="1"/>
    <col min="17" max="17" width="10.109375" bestFit="1" customWidth="1"/>
    <col min="18" max="18" width="6.6640625" bestFit="1" customWidth="1"/>
    <col min="19" max="21" width="12" bestFit="1" customWidth="1"/>
    <col min="22" max="22" width="8.6640625" bestFit="1" customWidth="1"/>
    <col min="23" max="23" width="3.88671875" customWidth="1"/>
    <col min="24" max="24" width="2.6640625" customWidth="1"/>
    <col min="25" max="25" width="20.44140625" bestFit="1" customWidth="1"/>
    <col min="26" max="26" width="10.6640625" bestFit="1" customWidth="1"/>
    <col min="27" max="27" width="5" customWidth="1"/>
    <col min="28" max="28" width="21" bestFit="1" customWidth="1"/>
    <col min="29" max="29" width="10.6640625" bestFit="1" customWidth="1"/>
    <col min="30" max="30" width="5" customWidth="1"/>
    <col min="31" max="31" width="21" bestFit="1" customWidth="1"/>
    <col min="32" max="86" width="10.6640625" bestFit="1" customWidth="1"/>
  </cols>
  <sheetData>
    <row r="1" spans="1:32" x14ac:dyDescent="0.3">
      <c r="C1" s="22" t="s">
        <v>8</v>
      </c>
      <c r="H1" s="25" t="s">
        <v>9</v>
      </c>
      <c r="M1" s="27" t="s">
        <v>10</v>
      </c>
    </row>
    <row r="2" spans="1:32" ht="15.6" x14ac:dyDescent="0.3">
      <c r="A2" s="4" t="s">
        <v>0</v>
      </c>
      <c r="B2" s="5" t="s">
        <v>1</v>
      </c>
      <c r="C2" s="22">
        <v>44378</v>
      </c>
      <c r="D2" s="23" t="s">
        <v>7</v>
      </c>
      <c r="E2" s="24" t="s">
        <v>2</v>
      </c>
      <c r="F2" s="24" t="s">
        <v>3</v>
      </c>
      <c r="G2" s="31" t="s">
        <v>13</v>
      </c>
      <c r="H2" s="25">
        <v>44743</v>
      </c>
      <c r="I2" s="25" t="s">
        <v>7</v>
      </c>
      <c r="J2" s="26" t="s">
        <v>2</v>
      </c>
      <c r="K2" s="26" t="s">
        <v>3</v>
      </c>
      <c r="L2" s="34" t="s">
        <v>12</v>
      </c>
      <c r="M2" s="27">
        <v>45108</v>
      </c>
      <c r="N2" s="27" t="s">
        <v>7</v>
      </c>
      <c r="O2" s="28" t="s">
        <v>2</v>
      </c>
      <c r="P2" s="28" t="s">
        <v>3</v>
      </c>
      <c r="Q2" s="35" t="s">
        <v>11</v>
      </c>
      <c r="R2" s="29" t="s">
        <v>5</v>
      </c>
      <c r="S2" s="30" t="s">
        <v>4</v>
      </c>
      <c r="T2" s="29" t="s">
        <v>2</v>
      </c>
      <c r="U2" s="29" t="s">
        <v>3</v>
      </c>
      <c r="V2" s="29" t="s">
        <v>6</v>
      </c>
      <c r="Y2" s="38" t="s">
        <v>24</v>
      </c>
      <c r="AB2" s="38" t="s">
        <v>24</v>
      </c>
      <c r="AE2" s="38" t="s">
        <v>24</v>
      </c>
    </row>
    <row r="3" spans="1:32" x14ac:dyDescent="0.3">
      <c r="A3" s="6">
        <v>1</v>
      </c>
      <c r="B3" s="7">
        <v>43832</v>
      </c>
      <c r="C3" s="8">
        <v>4.8944000000000001</v>
      </c>
      <c r="D3" s="11">
        <f>TRUNC(1000/((1+C3/100)^(NETWORKDAYS($B3,$C$2-1,Feriados!$A$1:$A$936)/252)),6)</f>
        <v>931.53879600000005</v>
      </c>
      <c r="E3" s="12"/>
      <c r="F3" s="12">
        <v>1</v>
      </c>
      <c r="G3" s="12">
        <v>0</v>
      </c>
      <c r="H3" s="8">
        <v>5.5453999999999999</v>
      </c>
      <c r="I3" s="14">
        <f>TRUNC(1000/((1+H3/100)^(NETWORKDAYS($B3,$H$2-1,Feriados!$A$1:$A$936)/252)),6)</f>
        <v>874.52811699999995</v>
      </c>
      <c r="J3" s="15"/>
      <c r="K3" s="15">
        <v>1</v>
      </c>
      <c r="L3" s="15">
        <v>0</v>
      </c>
      <c r="M3" s="8">
        <v>6.0190999999999999</v>
      </c>
      <c r="N3" s="17">
        <f>TRUNC(1000/((1+M3/100)^(NETWORKDAYS($B3,$M$2-1,Feriados!$A$1:$A$936)/252)),6)</f>
        <v>815.94194000000005</v>
      </c>
      <c r="O3" s="18"/>
      <c r="P3" s="18">
        <v>1</v>
      </c>
      <c r="Q3" s="18">
        <v>0</v>
      </c>
      <c r="R3" s="9">
        <v>4.4000000000000004</v>
      </c>
      <c r="S3" s="20">
        <v>1</v>
      </c>
      <c r="T3" s="20"/>
      <c r="U3" s="20">
        <v>1</v>
      </c>
      <c r="V3" s="20">
        <v>0</v>
      </c>
      <c r="Y3" s="22">
        <f>+C2</f>
        <v>44378</v>
      </c>
      <c r="AB3" s="25">
        <f>+H2</f>
        <v>44743</v>
      </c>
      <c r="AE3" s="41">
        <f>+M2</f>
        <v>45108</v>
      </c>
    </row>
    <row r="4" spans="1:32" x14ac:dyDescent="0.3">
      <c r="A4">
        <f>+A3+1</f>
        <v>2</v>
      </c>
      <c r="B4" s="7">
        <v>43833</v>
      </c>
      <c r="C4" s="8">
        <v>4.8913000000000002</v>
      </c>
      <c r="D4" s="11">
        <f>TRUNC(1000/((1+C4/100)^(NETWORKDAYS($B4,$C$2-1,Feriados!$A$1:$A$936)/252)),6)</f>
        <v>931.75620800000002</v>
      </c>
      <c r="E4" s="13">
        <f>+(D4/D3-1)*100</f>
        <v>2.3339017218981795E-2</v>
      </c>
      <c r="F4" s="12">
        <f>+(1+E4/100)*F3</f>
        <v>1.0002333901721898</v>
      </c>
      <c r="G4" s="13">
        <f>+(F4-1)*100</f>
        <v>2.3339017218981795E-2</v>
      </c>
      <c r="H4" s="8">
        <v>5.5644</v>
      </c>
      <c r="I4" s="14">
        <f>TRUNC(1000/((1+H4/100)^(NETWORKDAYS($B4,$H$2-1,Feriados!$A$1:$A$936)/252)),6)</f>
        <v>874.32502199999999</v>
      </c>
      <c r="J4" s="16">
        <f>+(I4/I3-1)*100</f>
        <v>-2.3223381393000508E-2</v>
      </c>
      <c r="K4" s="15">
        <f>+(1+J4/100)*K3</f>
        <v>0.99976776618606999</v>
      </c>
      <c r="L4" s="16">
        <f>+(K4-1)*100</f>
        <v>-2.3223381393000508E-2</v>
      </c>
      <c r="M4" s="8">
        <v>6.02</v>
      </c>
      <c r="N4" s="17">
        <f>TRUNC(1000/((1+M4/100)^(NETWORKDAYS($B4,$M$2-1,Feriados!$A$1:$A$936)/252)),6)</f>
        <v>816.10712899999999</v>
      </c>
      <c r="O4" s="19">
        <f>+(N4/N3-1)*100</f>
        <v>2.0245190485002063E-2</v>
      </c>
      <c r="P4" s="18">
        <f>+(1+O4/100)*P3</f>
        <v>1.00020245190485</v>
      </c>
      <c r="Q4" s="19">
        <f>+(P4-1)*100</f>
        <v>2.0245190485002063E-2</v>
      </c>
      <c r="R4" s="9">
        <v>4.4000000000000004</v>
      </c>
      <c r="S4" s="20">
        <f>+((R3/100+1)^(1/252))*S3</f>
        <v>1.0001708855892015</v>
      </c>
      <c r="T4" s="21">
        <f>+(S4/S3-1)*100</f>
        <v>1.7088558920153041E-2</v>
      </c>
      <c r="U4" s="20">
        <f>+(1+T4/100)*U3</f>
        <v>1.0001708855892015</v>
      </c>
      <c r="V4" s="21">
        <f>+(U4-1)*100</f>
        <v>1.7088558920153041E-2</v>
      </c>
      <c r="Y4" s="12" t="s">
        <v>15</v>
      </c>
      <c r="Z4" s="36">
        <v>43832</v>
      </c>
      <c r="AB4" s="15" t="s">
        <v>15</v>
      </c>
      <c r="AC4" s="36">
        <v>43832</v>
      </c>
      <c r="AE4" s="18" t="s">
        <v>15</v>
      </c>
      <c r="AF4" s="36">
        <v>43832</v>
      </c>
    </row>
    <row r="5" spans="1:32" x14ac:dyDescent="0.3">
      <c r="A5">
        <f t="shared" ref="A5:A68" si="0">+A4+1</f>
        <v>3</v>
      </c>
      <c r="B5" s="7">
        <v>43836</v>
      </c>
      <c r="C5" s="8">
        <v>4.91</v>
      </c>
      <c r="D5" s="11">
        <f>TRUNC(1000/((1+C5/100)^(NETWORKDAYS($B5,$C$2-1,Feriados!$A$1:$A$936)/252)),6)</f>
        <v>931.68758700000001</v>
      </c>
      <c r="E5" s="13">
        <f t="shared" ref="E5:E68" si="1">+(D5/D4-1)*100</f>
        <v>-7.3646946927574675E-3</v>
      </c>
      <c r="F5" s="12">
        <f t="shared" ref="F5:F68" si="2">+(1+E5/100)*F4</f>
        <v>1.0001597260367887</v>
      </c>
      <c r="G5" s="13">
        <f t="shared" ref="G5:G68" si="3">+(F5-1)*100</f>
        <v>1.5972603678870989E-2</v>
      </c>
      <c r="H5" s="8">
        <v>5.5949999999999998</v>
      </c>
      <c r="I5" s="14">
        <f>TRUNC(1000/((1+H5/100)^(NETWORKDAYS($B5,$H$2-1,Feriados!$A$1:$A$936)/252)),6)</f>
        <v>873.88553400000001</v>
      </c>
      <c r="J5" s="16">
        <f t="shared" ref="J5:J68" si="4">+(I5/I4-1)*100</f>
        <v>-5.0265975345720193E-2</v>
      </c>
      <c r="K5" s="15">
        <f t="shared" ref="K5:K68" si="5">+(1+J5/100)*K4</f>
        <v>0.99926522316720445</v>
      </c>
      <c r="L5" s="16">
        <f t="shared" ref="L5:L68" si="6">+(K5-1)*100</f>
        <v>-7.3477683279554729E-2</v>
      </c>
      <c r="M5" s="8">
        <v>6.0705999999999998</v>
      </c>
      <c r="N5" s="17">
        <f>TRUNC(1000/((1+M5/100)^(NETWORKDAYS($B5,$M$2-1,Feriados!$A$1:$A$936)/252)),6)</f>
        <v>814.94515699999999</v>
      </c>
      <c r="O5" s="19">
        <f t="shared" ref="O5:O68" si="7">+(N5/N4-1)*100</f>
        <v>-0.14237983699808554</v>
      </c>
      <c r="P5" s="18">
        <f t="shared" ref="P5:P68" si="8">+(1+O5/100)*P4</f>
        <v>0.99877836528417707</v>
      </c>
      <c r="Q5" s="19">
        <f t="shared" ref="Q5:Q68" si="9">+(P5-1)*100</f>
        <v>-0.12216347158229279</v>
      </c>
      <c r="R5" s="9">
        <v>4.4000000000000004</v>
      </c>
      <c r="S5" s="20">
        <f t="shared" ref="S5:S68" si="10">+((R4/100+1)^(1/252))*S4</f>
        <v>1.0003418003802877</v>
      </c>
      <c r="T5" s="21">
        <f t="shared" ref="T5:T68" si="11">+(S5/S4-1)*100</f>
        <v>1.7088558920153041E-2</v>
      </c>
      <c r="U5" s="20">
        <f t="shared" ref="U5:U68" si="12">+(1+T5/100)*U4</f>
        <v>1.0003418003802877</v>
      </c>
      <c r="V5" s="21">
        <f t="shared" ref="V5:V68" si="13">+(U5-1)*100</f>
        <v>3.4180038028774895E-2</v>
      </c>
      <c r="Y5" s="12" t="s">
        <v>16</v>
      </c>
      <c r="Z5" s="36">
        <v>44378</v>
      </c>
      <c r="AB5" s="15" t="s">
        <v>16</v>
      </c>
      <c r="AC5" s="36">
        <v>44561</v>
      </c>
      <c r="AE5" s="18" t="s">
        <v>16</v>
      </c>
      <c r="AF5" s="36">
        <v>44561</v>
      </c>
    </row>
    <row r="6" spans="1:32" x14ac:dyDescent="0.3">
      <c r="A6">
        <f t="shared" si="0"/>
        <v>4</v>
      </c>
      <c r="B6" s="7">
        <v>43837</v>
      </c>
      <c r="C6" s="8">
        <v>4.8598999999999997</v>
      </c>
      <c r="D6" s="11">
        <f>TRUNC(1000/((1+C6/100)^(NETWORKDAYS($B6,$C$2-1,Feriados!$A$1:$A$936)/252)),6)</f>
        <v>932.52036599999997</v>
      </c>
      <c r="E6" s="13">
        <f t="shared" si="1"/>
        <v>8.9383932084086126E-2</v>
      </c>
      <c r="F6" s="12">
        <f t="shared" si="2"/>
        <v>1.0010537081270419</v>
      </c>
      <c r="G6" s="13">
        <f t="shared" si="3"/>
        <v>0.10537081270418636</v>
      </c>
      <c r="H6" s="8">
        <v>5.54</v>
      </c>
      <c r="I6" s="14">
        <f>TRUNC(1000/((1+H6/100)^(NETWORKDAYS($B6,$H$2-1,Feriados!$A$1:$A$936)/252)),6)</f>
        <v>875.20088799999996</v>
      </c>
      <c r="J6" s="16">
        <f t="shared" si="4"/>
        <v>0.15051788235689312</v>
      </c>
      <c r="K6" s="15">
        <f t="shared" si="5"/>
        <v>1.0007692960202446</v>
      </c>
      <c r="L6" s="16">
        <f t="shared" si="6"/>
        <v>7.6929602024455868E-2</v>
      </c>
      <c r="M6" s="8">
        <v>6.0309999999999997</v>
      </c>
      <c r="N6" s="17">
        <f>TRUNC(1000/((1+M6/100)^(NETWORKDAYS($B6,$M$2-1,Feriados!$A$1:$A$936)/252)),6)</f>
        <v>816.19210799999996</v>
      </c>
      <c r="O6" s="19">
        <f t="shared" si="7"/>
        <v>0.15301041908026836</v>
      </c>
      <c r="P6" s="18">
        <f t="shared" si="8"/>
        <v>1.0003066002465815</v>
      </c>
      <c r="Q6" s="19">
        <f t="shared" si="9"/>
        <v>3.0660024658146767E-2</v>
      </c>
      <c r="R6" s="9">
        <v>4.4000000000000004</v>
      </c>
      <c r="S6" s="20">
        <f t="shared" si="10"/>
        <v>1.0005127443782487</v>
      </c>
      <c r="T6" s="21">
        <f t="shared" si="11"/>
        <v>1.7088558920153041E-2</v>
      </c>
      <c r="U6" s="20">
        <f t="shared" si="12"/>
        <v>1.0005127443782487</v>
      </c>
      <c r="V6" s="21">
        <f t="shared" si="13"/>
        <v>5.1274437824866403E-2</v>
      </c>
    </row>
    <row r="7" spans="1:32" x14ac:dyDescent="0.3">
      <c r="A7">
        <f t="shared" si="0"/>
        <v>5</v>
      </c>
      <c r="B7" s="7">
        <v>43838</v>
      </c>
      <c r="C7" s="8">
        <v>4.7994000000000003</v>
      </c>
      <c r="D7" s="11">
        <f>TRUNC(1000/((1+C7/100)^(NETWORKDAYS($B7,$C$2-1,Feriados!$A$1:$A$936)/252)),6)</f>
        <v>933.48666100000003</v>
      </c>
      <c r="E7" s="13">
        <f t="shared" si="1"/>
        <v>0.10362186556256425</v>
      </c>
      <c r="F7" s="12">
        <f t="shared" si="2"/>
        <v>1.0020910186546863</v>
      </c>
      <c r="G7" s="13">
        <f t="shared" si="3"/>
        <v>0.20910186546863052</v>
      </c>
      <c r="H7" s="8">
        <v>5.4710000000000001</v>
      </c>
      <c r="I7" s="14">
        <f>TRUNC(1000/((1+H7/100)^(NETWORKDAYS($B7,$H$2-1,Feriados!$A$1:$A$936)/252)),6)</f>
        <v>876.80238699999995</v>
      </c>
      <c r="J7" s="16">
        <f t="shared" si="4"/>
        <v>0.18298644596439484</v>
      </c>
      <c r="K7" s="15">
        <f t="shared" si="5"/>
        <v>1.0026005681873349</v>
      </c>
      <c r="L7" s="16">
        <f t="shared" si="6"/>
        <v>0.26005681873348951</v>
      </c>
      <c r="M7" s="8">
        <v>5.9729999999999999</v>
      </c>
      <c r="N7" s="17">
        <f>TRUNC(1000/((1+M7/100)^(NETWORKDAYS($B7,$M$2-1,Feriados!$A$1:$A$936)/252)),6)</f>
        <v>817.93073500000003</v>
      </c>
      <c r="O7" s="19">
        <f t="shared" si="7"/>
        <v>0.21301688450043876</v>
      </c>
      <c r="P7" s="18">
        <f t="shared" si="8"/>
        <v>1.002437422201879</v>
      </c>
      <c r="Q7" s="19">
        <f t="shared" si="9"/>
        <v>0.24374222018790359</v>
      </c>
      <c r="R7" s="9">
        <v>4.4000000000000004</v>
      </c>
      <c r="S7" s="20">
        <f t="shared" si="10"/>
        <v>1.0006837175880754</v>
      </c>
      <c r="T7" s="21">
        <f t="shared" si="11"/>
        <v>1.7088558920153041E-2</v>
      </c>
      <c r="U7" s="20">
        <f t="shared" si="12"/>
        <v>1.0006837175880754</v>
      </c>
      <c r="V7" s="21">
        <f t="shared" si="13"/>
        <v>6.8371758807539429E-2</v>
      </c>
      <c r="Y7" s="37" t="s">
        <v>17</v>
      </c>
      <c r="Z7" s="13">
        <f>((VLOOKUP(Z5,B:G,5,FALSE)/VLOOKUP(Z4,B:G,5,FALSE))-1)*100</f>
        <v>7.3492595578378728</v>
      </c>
      <c r="AB7" s="40" t="s">
        <v>17</v>
      </c>
      <c r="AC7" s="16">
        <f>(((VLOOKUP(AC5,B:V,10,FALSE)/VLOOKUP(AC4,B:V,10,FALSE))-1)*100)</f>
        <v>8.4657617703562948</v>
      </c>
      <c r="AE7" s="39" t="s">
        <v>17</v>
      </c>
      <c r="AF7" s="19">
        <f>(((VLOOKUP(AF5,B:V,15,FALSE)/VLOOKUP(AF4,B:V,15,FALSE))-1)*100)</f>
        <v>4.0592771833737551</v>
      </c>
    </row>
    <row r="8" spans="1:32" x14ac:dyDescent="0.3">
      <c r="A8">
        <f t="shared" si="0"/>
        <v>6</v>
      </c>
      <c r="B8" s="7">
        <v>43839</v>
      </c>
      <c r="C8" s="8">
        <v>4.7892000000000001</v>
      </c>
      <c r="D8" s="11">
        <f>TRUNC(1000/((1+C8/100)^(NETWORKDAYS($B8,$C$2-1,Feriados!$A$1:$A$936)/252)),6)</f>
        <v>933.793406</v>
      </c>
      <c r="E8" s="13">
        <f t="shared" si="1"/>
        <v>3.2860137462642491E-2</v>
      </c>
      <c r="F8" s="12">
        <f t="shared" si="2"/>
        <v>1.002420307140917</v>
      </c>
      <c r="G8" s="13">
        <f t="shared" si="3"/>
        <v>0.24203071409170107</v>
      </c>
      <c r="H8" s="8">
        <v>5.4309000000000003</v>
      </c>
      <c r="I8" s="14">
        <f>TRUNC(1000/((1+H8/100)^(NETWORKDAYS($B8,$H$2-1,Feriados!$A$1:$A$936)/252)),6)</f>
        <v>877.80994699999997</v>
      </c>
      <c r="J8" s="16">
        <f t="shared" si="4"/>
        <v>0.11491300832875417</v>
      </c>
      <c r="K8" s="15">
        <f t="shared" si="5"/>
        <v>1.0037526866617601</v>
      </c>
      <c r="L8" s="16">
        <f t="shared" si="6"/>
        <v>0.37526866617600962</v>
      </c>
      <c r="M8" s="8">
        <v>5.9314999999999998</v>
      </c>
      <c r="N8" s="17">
        <f>TRUNC(1000/((1+M8/100)^(NETWORKDAYS($B8,$M$2-1,Feriados!$A$1:$A$936)/252)),6)</f>
        <v>819.22865200000001</v>
      </c>
      <c r="O8" s="19">
        <f t="shared" si="7"/>
        <v>0.15868299654981932</v>
      </c>
      <c r="P8" s="18">
        <f t="shared" si="8"/>
        <v>1.0040281199419658</v>
      </c>
      <c r="Q8" s="19">
        <f t="shared" si="9"/>
        <v>0.40281199419658353</v>
      </c>
      <c r="R8" s="9">
        <v>4.4000000000000004</v>
      </c>
      <c r="S8" s="20">
        <f t="shared" si="10"/>
        <v>1.0008547200147597</v>
      </c>
      <c r="T8" s="21">
        <f t="shared" si="11"/>
        <v>1.7088558920153041E-2</v>
      </c>
      <c r="U8" s="20">
        <f t="shared" si="12"/>
        <v>1.0008547200147597</v>
      </c>
      <c r="V8" s="21">
        <f t="shared" si="13"/>
        <v>8.5472001475972448E-2</v>
      </c>
      <c r="Y8" s="37" t="s">
        <v>6</v>
      </c>
      <c r="Z8" s="13">
        <f>(((VLOOKUP(Z5,B:V,20,FALSE)/VLOOKUP(Z4,B:V,20,FALSE))-1)*100)</f>
        <v>4.0706875568665923</v>
      </c>
      <c r="AB8" s="40" t="s">
        <v>6</v>
      </c>
      <c r="AC8" s="16">
        <f>(((VLOOKUP(AC5,B:V,20,FALSE)/VLOOKUP(AC4,B:V,20,FALSE))-1)*100)</f>
        <v>7.2701929315353464</v>
      </c>
      <c r="AE8" s="39" t="s">
        <v>6</v>
      </c>
      <c r="AF8" s="19">
        <f>(((VLOOKUP(AF5,B:V,20,FALSE)/VLOOKUP(AF4,B:V,20,FALSE))-1)*100)</f>
        <v>7.2701929315353464</v>
      </c>
    </row>
    <row r="9" spans="1:32" x14ac:dyDescent="0.3">
      <c r="A9">
        <f t="shared" si="0"/>
        <v>7</v>
      </c>
      <c r="B9" s="7">
        <v>43840</v>
      </c>
      <c r="C9" s="8">
        <v>4.8099999999999996</v>
      </c>
      <c r="D9" s="11">
        <f>TRUNC(1000/((1+C9/100)^(NETWORKDAYS($B9,$C$2-1,Feriados!$A$1:$A$936)/252)),6)</f>
        <v>933.69611099999997</v>
      </c>
      <c r="E9" s="13">
        <f t="shared" si="1"/>
        <v>-1.0419328234156922E-2</v>
      </c>
      <c r="F9" s="12">
        <f t="shared" si="2"/>
        <v>1.0023158616788301</v>
      </c>
      <c r="G9" s="13">
        <f t="shared" si="3"/>
        <v>0.23158616788301334</v>
      </c>
      <c r="H9" s="8">
        <v>5.4409999999999998</v>
      </c>
      <c r="I9" s="14">
        <f>TRUNC(1000/((1+H9/100)^(NETWORKDAYS($B9,$H$2-1,Feriados!$A$1:$A$936)/252)),6)</f>
        <v>877.787285</v>
      </c>
      <c r="J9" s="16">
        <f t="shared" si="4"/>
        <v>-2.5816522218113924E-3</v>
      </c>
      <c r="K9" s="15">
        <f t="shared" si="5"/>
        <v>1.0037267732582233</v>
      </c>
      <c r="L9" s="16">
        <f t="shared" si="6"/>
        <v>0.37267732582233482</v>
      </c>
      <c r="M9" s="8">
        <v>5.9429999999999996</v>
      </c>
      <c r="N9" s="17">
        <f>TRUNC(1000/((1+M9/100)^(NETWORKDAYS($B9,$M$2-1,Feriados!$A$1:$A$936)/252)),6)</f>
        <v>819.108609</v>
      </c>
      <c r="O9" s="19">
        <f t="shared" si="7"/>
        <v>-1.4653174020096138E-2</v>
      </c>
      <c r="P9" s="18">
        <f t="shared" si="8"/>
        <v>1.0038809979543399</v>
      </c>
      <c r="Q9" s="19">
        <f t="shared" si="9"/>
        <v>0.38809979543399376</v>
      </c>
      <c r="R9" s="9">
        <v>4.4000000000000004</v>
      </c>
      <c r="S9" s="20">
        <f t="shared" si="10"/>
        <v>1.0010257516632945</v>
      </c>
      <c r="T9" s="21">
        <f t="shared" si="11"/>
        <v>1.7088558920153041E-2</v>
      </c>
      <c r="U9" s="20">
        <f t="shared" si="12"/>
        <v>1.0010257516632945</v>
      </c>
      <c r="V9" s="21">
        <f t="shared" si="13"/>
        <v>0.10257516632945496</v>
      </c>
      <c r="Y9" s="37" t="s">
        <v>19</v>
      </c>
      <c r="Z9" s="13">
        <f>Z7/(((VLOOKUP(Z5,B:V,20,FALSE)/VLOOKUP(Z4,B:V,20,FALSE))-1)*100)*100</f>
        <v>180.540988596407</v>
      </c>
      <c r="AB9" s="40" t="s">
        <v>19</v>
      </c>
      <c r="AC9" s="16">
        <f>+AC7/AC8*100</f>
        <v>116.44480208544429</v>
      </c>
      <c r="AE9" s="39" t="s">
        <v>19</v>
      </c>
      <c r="AF9" s="19">
        <f>+AF7/AF8*100</f>
        <v>55.834518032749124</v>
      </c>
    </row>
    <row r="10" spans="1:32" x14ac:dyDescent="0.3">
      <c r="A10">
        <f t="shared" si="0"/>
        <v>8</v>
      </c>
      <c r="B10" s="7">
        <v>43843</v>
      </c>
      <c r="C10" s="8">
        <v>4.83</v>
      </c>
      <c r="D10" s="11">
        <f>TRUNC(1000/((1+C10/100)^(NETWORKDAYS($B10,$C$2-1,Feriados!$A$1:$A$936)/252)),6)</f>
        <v>933.610727</v>
      </c>
      <c r="E10" s="13">
        <f t="shared" si="1"/>
        <v>-9.1447312454251417E-3</v>
      </c>
      <c r="F10" s="12">
        <f t="shared" si="2"/>
        <v>1.0022242025870494</v>
      </c>
      <c r="G10" s="13">
        <f t="shared" si="3"/>
        <v>0.2224202587049362</v>
      </c>
      <c r="H10" s="8">
        <v>5.4833999999999996</v>
      </c>
      <c r="I10" s="14">
        <f>TRUNC(1000/((1+H10/100)^(NETWORKDAYS($B10,$H$2-1,Feriados!$A$1:$A$936)/252)),6)</f>
        <v>877.10523999999998</v>
      </c>
      <c r="J10" s="16">
        <f t="shared" si="4"/>
        <v>-7.770048753895642E-2</v>
      </c>
      <c r="K10" s="15">
        <f t="shared" si="5"/>
        <v>1.0029468726618427</v>
      </c>
      <c r="L10" s="16">
        <f t="shared" si="6"/>
        <v>0.2946872661842681</v>
      </c>
      <c r="M10" s="8">
        <v>6.0038</v>
      </c>
      <c r="N10" s="17">
        <f>TRUNC(1000/((1+M10/100)^(NETWORKDAYS($B10,$M$2-1,Feriados!$A$1:$A$936)/252)),6)</f>
        <v>817.67508199999997</v>
      </c>
      <c r="O10" s="19">
        <f t="shared" si="7"/>
        <v>-0.17501061327509504</v>
      </c>
      <c r="P10" s="18">
        <f t="shared" si="8"/>
        <v>1.0021240996632679</v>
      </c>
      <c r="Q10" s="19">
        <f t="shared" si="9"/>
        <v>0.21240996632678755</v>
      </c>
      <c r="R10" s="9">
        <v>4.4000000000000004</v>
      </c>
      <c r="S10" s="20">
        <f t="shared" si="10"/>
        <v>1.0011968125386734</v>
      </c>
      <c r="T10" s="21">
        <f t="shared" si="11"/>
        <v>1.7088558920153041E-2</v>
      </c>
      <c r="U10" s="20">
        <f t="shared" si="12"/>
        <v>1.0011968125386734</v>
      </c>
      <c r="V10" s="21">
        <f t="shared" si="13"/>
        <v>0.11968125386734307</v>
      </c>
      <c r="Y10" s="37" t="s">
        <v>18</v>
      </c>
      <c r="Z10" s="13">
        <f>(((1+Z7/100)^(252/NETWORKDAYS(Z4,Z5-1,Feriados!$A$1:$A$936)))-1)*100</f>
        <v>4.8944000305653157</v>
      </c>
      <c r="AB10" s="40" t="s">
        <v>18</v>
      </c>
      <c r="AC10" s="16">
        <f>(((1+AC7/100)^(252/NETWORKDAYS(AC4,AC5-1,Feriados!$A$1:$A$936)))-1)*100</f>
        <v>4.172239809030609</v>
      </c>
      <c r="AE10" s="39" t="s">
        <v>18</v>
      </c>
      <c r="AF10" s="19">
        <f>(((1+AF7/100)^(252/NETWORKDAYS(AF4,AF5-1,Feriados!$A$1:$A$936)))-1)*100</f>
        <v>2.0216026087062522</v>
      </c>
    </row>
    <row r="11" spans="1:32" x14ac:dyDescent="0.3">
      <c r="A11">
        <f t="shared" si="0"/>
        <v>9</v>
      </c>
      <c r="B11" s="7">
        <v>43844</v>
      </c>
      <c r="C11" s="8">
        <v>4.7691999999999997</v>
      </c>
      <c r="D11" s="11">
        <f>TRUNC(1000/((1+C11/100)^(NETWORKDAYS($B11,$C$2-1,Feriados!$A$1:$A$936)/252)),6)</f>
        <v>934.57264299999997</v>
      </c>
      <c r="E11" s="13">
        <f t="shared" si="1"/>
        <v>0.10303180674571255</v>
      </c>
      <c r="F11" s="12">
        <f t="shared" si="2"/>
        <v>1.0032568122906176</v>
      </c>
      <c r="G11" s="13">
        <f t="shared" si="3"/>
        <v>0.32568122906175834</v>
      </c>
      <c r="H11" s="8">
        <v>5.4249999999999998</v>
      </c>
      <c r="I11" s="14">
        <f>TRUNC(1000/((1+H11/100)^(NETWORKDAYS($B11,$H$2-1,Feriados!$A$1:$A$936)/252)),6)</f>
        <v>878.48333700000001</v>
      </c>
      <c r="J11" s="16">
        <f t="shared" si="4"/>
        <v>0.15711877402533325</v>
      </c>
      <c r="K11" s="15">
        <f t="shared" si="5"/>
        <v>1.0045226904922944</v>
      </c>
      <c r="L11" s="16">
        <f t="shared" si="6"/>
        <v>0.45226904922943678</v>
      </c>
      <c r="M11" s="8">
        <v>5.9236000000000004</v>
      </c>
      <c r="N11" s="17">
        <f>TRUNC(1000/((1+M11/100)^(NETWORKDAYS($B11,$M$2-1,Feriados!$A$1:$A$936)/252)),6)</f>
        <v>820.00168199999996</v>
      </c>
      <c r="O11" s="19">
        <f t="shared" si="7"/>
        <v>0.28453844946689788</v>
      </c>
      <c r="P11" s="18">
        <f t="shared" si="8"/>
        <v>1.0049755280381838</v>
      </c>
      <c r="Q11" s="19">
        <f t="shared" si="9"/>
        <v>0.49755280381837963</v>
      </c>
      <c r="R11" s="9">
        <v>4.4000000000000004</v>
      </c>
      <c r="S11" s="20">
        <f t="shared" si="10"/>
        <v>1.0013679026458908</v>
      </c>
      <c r="T11" s="21">
        <f t="shared" si="11"/>
        <v>1.7088558920153041E-2</v>
      </c>
      <c r="U11" s="20">
        <f t="shared" si="12"/>
        <v>1.0013679026458908</v>
      </c>
      <c r="V11" s="21">
        <f t="shared" si="13"/>
        <v>0.13679026458908172</v>
      </c>
      <c r="Y11" s="37" t="s">
        <v>23</v>
      </c>
      <c r="Z11" s="13">
        <f>(((1+Z8/100)^(252/NETWORKDAYS(Z4,Z5-1,Feriados!$A$1:$A$936)))-1)*100</f>
        <v>2.724925828069158</v>
      </c>
      <c r="AB11" s="40" t="s">
        <v>23</v>
      </c>
      <c r="AC11" s="16">
        <f>(((1+AC8/100)^(252/NETWORKDAYS(AC4,AC5-1,Feriados!$A$1:$A$936)))-1)*100</f>
        <v>3.5930895312344946</v>
      </c>
      <c r="AE11" s="39" t="s">
        <v>23</v>
      </c>
      <c r="AF11" s="19">
        <f>(((1+AF8/100)^(252/NETWORKDAYS(AF4,AF5-1,Feriados!$A$1:$A$936)))-1)*100</f>
        <v>3.5930895312344946</v>
      </c>
    </row>
    <row r="12" spans="1:32" x14ac:dyDescent="0.3">
      <c r="A12">
        <f t="shared" si="0"/>
        <v>10</v>
      </c>
      <c r="B12" s="7">
        <v>43845</v>
      </c>
      <c r="C12" s="8">
        <v>4.6890000000000001</v>
      </c>
      <c r="D12" s="11">
        <f>TRUNC(1000/((1+C12/100)^(NETWORKDAYS($B12,$C$2-1,Feriados!$A$1:$A$936)/252)),6)</f>
        <v>935.78281200000004</v>
      </c>
      <c r="E12" s="13">
        <f t="shared" si="1"/>
        <v>0.12948902464289258</v>
      </c>
      <c r="F12" s="12">
        <f t="shared" si="2"/>
        <v>1.0045559197515161</v>
      </c>
      <c r="G12" s="13">
        <f t="shared" si="3"/>
        <v>0.45559197515161465</v>
      </c>
      <c r="H12" s="8">
        <v>5.3150000000000004</v>
      </c>
      <c r="I12" s="14">
        <f>TRUNC(1000/((1+H12/100)^(NETWORKDAYS($B12,$H$2-1,Feriados!$A$1:$A$936)/252)),6)</f>
        <v>880.91626699999995</v>
      </c>
      <c r="J12" s="16">
        <f t="shared" si="4"/>
        <v>0.27694663034911748</v>
      </c>
      <c r="K12" s="15">
        <f t="shared" si="5"/>
        <v>1.0073046822347052</v>
      </c>
      <c r="L12" s="16">
        <f t="shared" si="6"/>
        <v>0.7304682234705151</v>
      </c>
      <c r="M12" s="8">
        <v>5.8437999999999999</v>
      </c>
      <c r="N12" s="17">
        <f>TRUNC(1000/((1+M12/100)^(NETWORKDAYS($B12,$M$2-1,Feriados!$A$1:$A$936)/252)),6)</f>
        <v>822.32088199999998</v>
      </c>
      <c r="O12" s="19">
        <f t="shared" si="7"/>
        <v>0.28282868814897277</v>
      </c>
      <c r="P12" s="18">
        <f t="shared" si="8"/>
        <v>1.0078178871403525</v>
      </c>
      <c r="Q12" s="19">
        <f t="shared" si="9"/>
        <v>0.78178871403524752</v>
      </c>
      <c r="R12" s="9">
        <v>4.4000000000000004</v>
      </c>
      <c r="S12" s="20">
        <f t="shared" si="10"/>
        <v>1.001539021989942</v>
      </c>
      <c r="T12" s="21">
        <f t="shared" si="11"/>
        <v>1.7088558920153041E-2</v>
      </c>
      <c r="U12" s="20">
        <f t="shared" si="12"/>
        <v>1.001539021989942</v>
      </c>
      <c r="V12" s="21">
        <f t="shared" si="13"/>
        <v>0.15390219899420465</v>
      </c>
      <c r="Y12" s="37" t="s">
        <v>20</v>
      </c>
      <c r="Z12" s="13">
        <f>MAX(G3:G377)</f>
        <v>7.3492595578378728</v>
      </c>
      <c r="AB12" s="40" t="s">
        <v>20</v>
      </c>
      <c r="AC12" s="16">
        <f>MAX(L3:L900)</f>
        <v>8.4657617703562948</v>
      </c>
      <c r="AE12" s="39" t="s">
        <v>20</v>
      </c>
      <c r="AF12" s="19">
        <f>MAX(Q3:Q900)</f>
        <v>8.7344448797421315</v>
      </c>
    </row>
    <row r="13" spans="1:32" x14ac:dyDescent="0.3">
      <c r="A13">
        <f t="shared" si="0"/>
        <v>11</v>
      </c>
      <c r="B13" s="7">
        <v>43846</v>
      </c>
      <c r="C13" s="8">
        <v>4.7590000000000003</v>
      </c>
      <c r="D13" s="11">
        <f>TRUNC(1000/((1+C13/100)^(NETWORKDAYS($B13,$C$2-1,Feriados!$A$1:$A$936)/252)),6)</f>
        <v>935.04976399999998</v>
      </c>
      <c r="E13" s="13">
        <f t="shared" si="1"/>
        <v>-7.8335270812823765E-2</v>
      </c>
      <c r="F13" s="12">
        <f t="shared" si="2"/>
        <v>1.0037689981513125</v>
      </c>
      <c r="G13" s="13">
        <f t="shared" si="3"/>
        <v>0.37689981513124859</v>
      </c>
      <c r="H13" s="8">
        <v>5.415</v>
      </c>
      <c r="I13" s="14">
        <f>TRUNC(1000/((1+H13/100)^(NETWORKDAYS($B13,$H$2-1,Feriados!$A$1:$A$936)/252)),6)</f>
        <v>879.05555600000002</v>
      </c>
      <c r="J13" s="16">
        <f t="shared" si="4"/>
        <v>-0.2112245022261483</v>
      </c>
      <c r="K13" s="15">
        <f t="shared" si="5"/>
        <v>1.0051770079337543</v>
      </c>
      <c r="L13" s="16">
        <f t="shared" si="6"/>
        <v>0.51770079337543073</v>
      </c>
      <c r="M13" s="8">
        <v>5.9638999999999998</v>
      </c>
      <c r="N13" s="17">
        <f>TRUNC(1000/((1+M13/100)^(NETWORKDAYS($B13,$M$2-1,Feriados!$A$1:$A$936)/252)),6)</f>
        <v>819.30334200000004</v>
      </c>
      <c r="O13" s="19">
        <f t="shared" si="7"/>
        <v>-0.36695407669338209</v>
      </c>
      <c r="P13" s="18">
        <f t="shared" si="8"/>
        <v>1.0041196583178458</v>
      </c>
      <c r="Q13" s="19">
        <f t="shared" si="9"/>
        <v>0.41196583178457757</v>
      </c>
      <c r="R13" s="9">
        <v>4.4000000000000004</v>
      </c>
      <c r="S13" s="20">
        <f t="shared" si="10"/>
        <v>1.0017101705758231</v>
      </c>
      <c r="T13" s="21">
        <f t="shared" si="11"/>
        <v>1.7088558920153041E-2</v>
      </c>
      <c r="U13" s="20">
        <f t="shared" si="12"/>
        <v>1.0017101705758231</v>
      </c>
      <c r="V13" s="21">
        <f t="shared" si="13"/>
        <v>0.17101705758231223</v>
      </c>
      <c r="Y13" s="46" t="s">
        <v>1</v>
      </c>
      <c r="Z13" s="45">
        <f>INDEX($B$2:$V$504,MATCH(Z12,G2:G504,0),MATCH("Data",$B$2:$V$2,0))</f>
        <v>44378</v>
      </c>
      <c r="AB13" s="47" t="s">
        <v>1</v>
      </c>
      <c r="AC13" s="48">
        <f>INDEX($B$2:$V$504,MATCH(AC12,L2:L504,0),MATCH("Data",$B$2:$V$2,0))</f>
        <v>44561</v>
      </c>
      <c r="AE13" s="50" t="s">
        <v>1</v>
      </c>
      <c r="AF13" s="49">
        <f>INDEX($B$2:$V$504,MATCH(AF12,Q2:Q504,0),MATCH("Data",$B$2:$V$2,0))</f>
        <v>44196</v>
      </c>
    </row>
    <row r="14" spans="1:32" x14ac:dyDescent="0.3">
      <c r="A14">
        <f t="shared" si="0"/>
        <v>12</v>
      </c>
      <c r="B14" s="7">
        <v>43847</v>
      </c>
      <c r="C14" s="8">
        <v>4.7188999999999997</v>
      </c>
      <c r="D14" s="11">
        <f>TRUNC(1000/((1+C14/100)^(NETWORKDAYS($B14,$C$2-1,Feriados!$A$1:$A$936)/252)),6)</f>
        <v>935.738204</v>
      </c>
      <c r="E14" s="13">
        <f t="shared" si="1"/>
        <v>7.3626027887008227E-2</v>
      </c>
      <c r="F14" s="12">
        <f t="shared" si="2"/>
        <v>1.0045080333938126</v>
      </c>
      <c r="G14" s="13">
        <f t="shared" si="3"/>
        <v>0.45080333938125605</v>
      </c>
      <c r="H14" s="8">
        <v>5.3949999999999996</v>
      </c>
      <c r="I14" s="14">
        <f>TRUNC(1000/((1+H14/100)^(NETWORKDAYS($B14,$H$2-1,Feriados!$A$1:$A$936)/252)),6)</f>
        <v>879.64677200000006</v>
      </c>
      <c r="J14" s="16">
        <f t="shared" si="4"/>
        <v>6.7255817446887356E-2</v>
      </c>
      <c r="K14" s="15">
        <f t="shared" si="5"/>
        <v>1.0058530479472283</v>
      </c>
      <c r="L14" s="16">
        <f t="shared" si="6"/>
        <v>0.58530479472282959</v>
      </c>
      <c r="M14" s="8">
        <v>5.9438000000000004</v>
      </c>
      <c r="N14" s="17">
        <f>TRUNC(1000/((1+M14/100)^(NETWORKDAYS($B14,$M$2-1,Feriados!$A$1:$A$936)/252)),6)</f>
        <v>820.02611999999999</v>
      </c>
      <c r="O14" s="19">
        <f t="shared" si="7"/>
        <v>8.8218607559387152E-2</v>
      </c>
      <c r="P14" s="18">
        <f t="shared" si="8"/>
        <v>1.0050054786986438</v>
      </c>
      <c r="Q14" s="19">
        <f t="shared" si="9"/>
        <v>0.50054786986437616</v>
      </c>
      <c r="R14" s="9">
        <v>4.4000000000000004</v>
      </c>
      <c r="S14" s="20">
        <f t="shared" si="10"/>
        <v>1.0018813484085312</v>
      </c>
      <c r="T14" s="21">
        <f t="shared" si="11"/>
        <v>1.7088558920153041E-2</v>
      </c>
      <c r="U14" s="20">
        <f t="shared" si="12"/>
        <v>1.0018813484085312</v>
      </c>
      <c r="V14" s="21">
        <f t="shared" si="13"/>
        <v>0.18813484085311583</v>
      </c>
      <c r="Y14" s="37" t="s">
        <v>21</v>
      </c>
      <c r="Z14" s="13">
        <f>MIN(G3:G377)</f>
        <v>-1.4687740391194914E-2</v>
      </c>
      <c r="AB14" s="40" t="s">
        <v>21</v>
      </c>
      <c r="AC14" s="16">
        <f>MIN(L3:L900)</f>
        <v>-1.6224139309176988</v>
      </c>
      <c r="AE14" s="39" t="s">
        <v>21</v>
      </c>
      <c r="AF14" s="19">
        <f>MIN(Q3:Q900)</f>
        <v>-4.1865655294052173</v>
      </c>
    </row>
    <row r="15" spans="1:32" x14ac:dyDescent="0.3">
      <c r="A15">
        <f t="shared" si="0"/>
        <v>13</v>
      </c>
      <c r="B15" s="7">
        <v>43850</v>
      </c>
      <c r="C15" s="8">
        <v>4.7282000000000002</v>
      </c>
      <c r="D15" s="11">
        <f>TRUNC(1000/((1+C15/100)^(NETWORKDAYS($B15,$C$2-1,Feriados!$A$1:$A$936)/252)),6)</f>
        <v>935.79004899999995</v>
      </c>
      <c r="E15" s="13">
        <f t="shared" si="1"/>
        <v>5.5405453980972297E-3</v>
      </c>
      <c r="F15" s="12">
        <f t="shared" si="2"/>
        <v>1.0045636886174303</v>
      </c>
      <c r="G15" s="13">
        <f t="shared" si="3"/>
        <v>0.45636886174302838</v>
      </c>
      <c r="H15" s="8">
        <v>5.4050000000000002</v>
      </c>
      <c r="I15" s="14">
        <f>TRUNC(1000/((1+H15/100)^(NETWORKDAYS($B15,$H$2-1,Feriados!$A$1:$A$936)/252)),6)</f>
        <v>879.62684300000001</v>
      </c>
      <c r="J15" s="16">
        <f t="shared" si="4"/>
        <v>-2.2655684798089659E-3</v>
      </c>
      <c r="K15" s="15">
        <f t="shared" si="5"/>
        <v>1.0058302596576207</v>
      </c>
      <c r="L15" s="16">
        <f t="shared" si="6"/>
        <v>0.58302596576207399</v>
      </c>
      <c r="M15" s="8">
        <v>5.9450000000000003</v>
      </c>
      <c r="N15" s="17">
        <f>TRUNC(1000/((1+M15/100)^(NETWORKDAYS($B15,$M$2-1,Feriados!$A$1:$A$936)/252)),6)</f>
        <v>820.18213900000001</v>
      </c>
      <c r="O15" s="19">
        <f t="shared" si="7"/>
        <v>1.9026101266139683E-2</v>
      </c>
      <c r="P15" s="18">
        <f t="shared" si="8"/>
        <v>1.0051966920587512</v>
      </c>
      <c r="Q15" s="19">
        <f t="shared" si="9"/>
        <v>0.51966920587511733</v>
      </c>
      <c r="R15" s="9">
        <v>4.4000000000000004</v>
      </c>
      <c r="S15" s="20">
        <f t="shared" si="10"/>
        <v>1.0020525554930639</v>
      </c>
      <c r="T15" s="21">
        <f t="shared" si="11"/>
        <v>1.7088558920153041E-2</v>
      </c>
      <c r="U15" s="20">
        <f t="shared" si="12"/>
        <v>1.0020525554930639</v>
      </c>
      <c r="V15" s="21">
        <f t="shared" si="13"/>
        <v>0.20525554930639345</v>
      </c>
      <c r="Y15" s="46" t="s">
        <v>1</v>
      </c>
      <c r="Z15" s="45">
        <f>INDEX($B$2:$V$504,MATCH(Z14,G2:G504,0),MATCH("Data",$B$2:$V$2,0))</f>
        <v>43902</v>
      </c>
      <c r="AB15" s="47" t="s">
        <v>1</v>
      </c>
      <c r="AC15" s="48">
        <f>INDEX($B$2:$V$504,MATCH(AC14,L2:L504,0),MATCH("Data",$B$2:$V$2,0))</f>
        <v>43902</v>
      </c>
      <c r="AE15" s="50" t="s">
        <v>1</v>
      </c>
      <c r="AF15" s="49">
        <f>INDEX($B$2:$V$504,MATCH(AF14,Q2:Q504,0),MATCH("Data",$B$2:$V$2,0))</f>
        <v>43913</v>
      </c>
    </row>
    <row r="16" spans="1:32" x14ac:dyDescent="0.3">
      <c r="A16">
        <f t="shared" si="0"/>
        <v>14</v>
      </c>
      <c r="B16" s="7">
        <v>43851</v>
      </c>
      <c r="C16" s="8">
        <v>4.6882000000000001</v>
      </c>
      <c r="D16" s="11">
        <f>TRUNC(1000/((1+C16/100)^(NETWORKDAYS($B16,$C$2-1,Feriados!$A$1:$A$936)/252)),6)</f>
        <v>936.47396500000002</v>
      </c>
      <c r="E16" s="13">
        <f t="shared" si="1"/>
        <v>7.3084342019980042E-2</v>
      </c>
      <c r="F16" s="12">
        <f t="shared" si="2"/>
        <v>1.0052978673794279</v>
      </c>
      <c r="G16" s="13">
        <f t="shared" si="3"/>
        <v>0.52978673794279452</v>
      </c>
      <c r="H16" s="8">
        <v>5.3358999999999996</v>
      </c>
      <c r="I16" s="14">
        <f>TRUNC(1000/((1+H16/100)^(NETWORKDAYS($B16,$H$2-1,Feriados!$A$1:$A$936)/252)),6)</f>
        <v>881.21521299999995</v>
      </c>
      <c r="J16" s="16">
        <f t="shared" si="4"/>
        <v>0.18057316152184644</v>
      </c>
      <c r="K16" s="15">
        <f t="shared" si="5"/>
        <v>1.0076465191570279</v>
      </c>
      <c r="L16" s="16">
        <f t="shared" si="6"/>
        <v>0.76465191570278535</v>
      </c>
      <c r="M16" s="8">
        <v>5.8943000000000003</v>
      </c>
      <c r="N16" s="17">
        <f>TRUNC(1000/((1+M16/100)^(NETWORKDAYS($B16,$M$2-1,Feriados!$A$1:$A$936)/252)),6)</f>
        <v>821.71756300000004</v>
      </c>
      <c r="O16" s="19">
        <f t="shared" si="7"/>
        <v>0.18720524710182929</v>
      </c>
      <c r="P16" s="18">
        <f t="shared" si="8"/>
        <v>1.0070784730099791</v>
      </c>
      <c r="Q16" s="19">
        <f t="shared" si="9"/>
        <v>0.70784730099791027</v>
      </c>
      <c r="R16" s="9">
        <v>4.4000000000000004</v>
      </c>
      <c r="S16" s="20">
        <f t="shared" si="10"/>
        <v>1.0022237918344203</v>
      </c>
      <c r="T16" s="21">
        <f t="shared" si="11"/>
        <v>1.7088558920153041E-2</v>
      </c>
      <c r="U16" s="20">
        <f t="shared" si="12"/>
        <v>1.0022237918344203</v>
      </c>
      <c r="V16" s="21">
        <f t="shared" si="13"/>
        <v>0.22237918344203411</v>
      </c>
      <c r="Y16" s="37" t="s">
        <v>22</v>
      </c>
      <c r="Z16" s="13">
        <f>_xlfn.STDEV.S(E4:E377)*SQRT(252)</f>
        <v>2.1703234448583153</v>
      </c>
      <c r="AB16" s="40" t="s">
        <v>22</v>
      </c>
      <c r="AC16" s="16">
        <f>_xlfn.STDEV.S(J4:J900)*SQRT(252)</f>
        <v>4.7027465526993106</v>
      </c>
      <c r="AE16" s="39" t="s">
        <v>22</v>
      </c>
      <c r="AF16" s="19">
        <f>_xlfn.STDEV.S(O4:O900)*SQRT(252)</f>
        <v>8.1739409696614516</v>
      </c>
    </row>
    <row r="17" spans="1:32" x14ac:dyDescent="0.3">
      <c r="A17">
        <f t="shared" si="0"/>
        <v>15</v>
      </c>
      <c r="B17" s="7">
        <v>43852</v>
      </c>
      <c r="C17" s="8">
        <v>4.6280999999999999</v>
      </c>
      <c r="D17" s="11">
        <f>TRUNC(1000/((1+C17/100)^(NETWORKDAYS($B17,$C$2-1,Feriados!$A$1:$A$936)/252)),6)</f>
        <v>937.41294000000005</v>
      </c>
      <c r="E17" s="13">
        <f t="shared" si="1"/>
        <v>0.10026706935735152</v>
      </c>
      <c r="F17" s="12">
        <f t="shared" si="2"/>
        <v>1.0063058500893614</v>
      </c>
      <c r="G17" s="13">
        <f t="shared" si="3"/>
        <v>0.63058500893613534</v>
      </c>
      <c r="H17" s="8">
        <v>5.2750000000000004</v>
      </c>
      <c r="I17" s="14">
        <f>TRUNC(1000/((1+H17/100)^(NETWORKDAYS($B17,$H$2-1,Feriados!$A$1:$A$936)/252)),6)</f>
        <v>882.63579300000004</v>
      </c>
      <c r="J17" s="16">
        <f t="shared" si="4"/>
        <v>0.16120693095660332</v>
      </c>
      <c r="K17" s="15">
        <f t="shared" si="5"/>
        <v>1.009270915185452</v>
      </c>
      <c r="L17" s="16">
        <f t="shared" si="6"/>
        <v>0.92709151854519778</v>
      </c>
      <c r="M17" s="8">
        <v>5.8240999999999996</v>
      </c>
      <c r="N17" s="17">
        <f>TRUNC(1000/((1+M17/100)^(NETWORKDAYS($B17,$M$2-1,Feriados!$A$1:$A$936)/252)),6)</f>
        <v>823.77300600000001</v>
      </c>
      <c r="O17" s="19">
        <f t="shared" si="7"/>
        <v>0.25013984032369319</v>
      </c>
      <c r="P17" s="18">
        <f t="shared" si="8"/>
        <v>1.0095975774943005</v>
      </c>
      <c r="Q17" s="19">
        <f t="shared" si="9"/>
        <v>0.95975774943004577</v>
      </c>
      <c r="R17" s="9">
        <v>4.4000000000000004</v>
      </c>
      <c r="S17" s="20">
        <f t="shared" si="10"/>
        <v>1.0023950574375997</v>
      </c>
      <c r="T17" s="21">
        <f t="shared" si="11"/>
        <v>1.7088558920153041E-2</v>
      </c>
      <c r="U17" s="20">
        <f t="shared" si="12"/>
        <v>1.0023950574375997</v>
      </c>
      <c r="V17" s="21">
        <f t="shared" si="13"/>
        <v>0.23950574375997125</v>
      </c>
    </row>
    <row r="18" spans="1:32" x14ac:dyDescent="0.3">
      <c r="A18">
        <f t="shared" si="0"/>
        <v>16</v>
      </c>
      <c r="B18" s="7">
        <v>43853</v>
      </c>
      <c r="C18" s="8">
        <v>4.6689999999999996</v>
      </c>
      <c r="D18" s="11">
        <f>TRUNC(1000/((1+C18/100)^(NETWORKDAYS($B18,$C$2-1,Feriados!$A$1:$A$936)/252)),6)</f>
        <v>937.05936899999995</v>
      </c>
      <c r="E18" s="13">
        <f t="shared" si="1"/>
        <v>-3.7717742620457795E-2</v>
      </c>
      <c r="F18" s="12">
        <f t="shared" si="2"/>
        <v>1.00592629423885</v>
      </c>
      <c r="G18" s="13">
        <f t="shared" si="3"/>
        <v>0.59262942388500495</v>
      </c>
      <c r="H18" s="8">
        <v>5.3150000000000004</v>
      </c>
      <c r="I18" s="14">
        <f>TRUNC(1000/((1+H18/100)^(NETWORKDAYS($B18,$H$2-1,Feriados!$A$1:$A$936)/252)),6)</f>
        <v>882.00310000000002</v>
      </c>
      <c r="J18" s="16">
        <f t="shared" si="4"/>
        <v>-7.1682227824632072E-2</v>
      </c>
      <c r="K18" s="15">
        <f t="shared" si="5"/>
        <v>1.0085474473086611</v>
      </c>
      <c r="L18" s="16">
        <f t="shared" si="6"/>
        <v>0.85474473086610825</v>
      </c>
      <c r="M18" s="8">
        <v>5.8541999999999996</v>
      </c>
      <c r="N18" s="17">
        <f>TRUNC(1000/((1+M18/100)^(NETWORKDAYS($B18,$M$2-1,Feriados!$A$1:$A$936)/252)),6)</f>
        <v>823.15691300000003</v>
      </c>
      <c r="O18" s="19">
        <f t="shared" si="7"/>
        <v>-7.4789170743960742E-2</v>
      </c>
      <c r="P18" s="18">
        <f t="shared" si="8"/>
        <v>1.0088425078382413</v>
      </c>
      <c r="Q18" s="19">
        <f t="shared" si="9"/>
        <v>0.88425078382412536</v>
      </c>
      <c r="R18" s="9">
        <v>4.4000000000000004</v>
      </c>
      <c r="S18" s="20">
        <f t="shared" si="10"/>
        <v>1.0025663523076027</v>
      </c>
      <c r="T18" s="21">
        <f t="shared" si="11"/>
        <v>1.7088558920153041E-2</v>
      </c>
      <c r="U18" s="20">
        <f t="shared" si="12"/>
        <v>1.0025663523076027</v>
      </c>
      <c r="V18" s="21">
        <f t="shared" si="13"/>
        <v>0.2566352307602715</v>
      </c>
      <c r="Y18" s="37" t="s">
        <v>25</v>
      </c>
      <c r="Z18" s="13">
        <f>+VLOOKUP(Z4,B2:V504,2,FALSE)</f>
        <v>4.8944000000000001</v>
      </c>
      <c r="AB18" s="40" t="s">
        <v>25</v>
      </c>
      <c r="AC18" s="16">
        <f>+VLOOKUP(AC4,B2:V504,7,FALSE)</f>
        <v>5.5453999999999999</v>
      </c>
      <c r="AE18" s="39" t="s">
        <v>25</v>
      </c>
      <c r="AF18" s="19">
        <f>+VLOOKUP(AF4,B2:V504,12,FALSE)</f>
        <v>6.0190999999999999</v>
      </c>
    </row>
    <row r="19" spans="1:32" x14ac:dyDescent="0.3">
      <c r="A19">
        <f t="shared" si="0"/>
        <v>17</v>
      </c>
      <c r="B19" s="7">
        <v>43854</v>
      </c>
      <c r="C19" s="8">
        <v>4.66</v>
      </c>
      <c r="D19" s="11">
        <f>TRUNC(1000/((1+C19/100)^(NETWORKDAYS($B19,$C$2-1,Feriados!$A$1:$A$936)/252)),6)</f>
        <v>937.343568</v>
      </c>
      <c r="E19" s="13">
        <f t="shared" si="1"/>
        <v>3.0328814737035081E-2</v>
      </c>
      <c r="F19" s="12">
        <f t="shared" si="2"/>
        <v>1.0062313797610209</v>
      </c>
      <c r="G19" s="13">
        <f t="shared" si="3"/>
        <v>0.62313797610209498</v>
      </c>
      <c r="H19" s="8">
        <v>5.3049999999999997</v>
      </c>
      <c r="I19" s="14">
        <f>TRUNC(1000/((1+H19/100)^(NETWORKDAYS($B19,$H$2-1,Feriados!$A$1:$A$936)/252)),6)</f>
        <v>882.38716999999997</v>
      </c>
      <c r="J19" s="16">
        <f t="shared" si="4"/>
        <v>4.3545198423911025E-2</v>
      </c>
      <c r="K19" s="15">
        <f t="shared" si="5"/>
        <v>1.008986621295791</v>
      </c>
      <c r="L19" s="16">
        <f t="shared" si="6"/>
        <v>0.89866212957909752</v>
      </c>
      <c r="M19" s="8">
        <v>5.8339999999999996</v>
      </c>
      <c r="N19" s="17">
        <f>TRUNC(1000/((1+M19/100)^(NETWORKDAYS($B19,$M$2-1,Feriados!$A$1:$A$936)/252)),6)</f>
        <v>823.87981600000001</v>
      </c>
      <c r="O19" s="19">
        <f t="shared" si="7"/>
        <v>8.78208016701576E-2</v>
      </c>
      <c r="P19" s="18">
        <f t="shared" si="8"/>
        <v>1.0097284814162142</v>
      </c>
      <c r="Q19" s="19">
        <f t="shared" si="9"/>
        <v>0.97284814162141853</v>
      </c>
      <c r="R19" s="9">
        <v>4.4000000000000004</v>
      </c>
      <c r="S19" s="20">
        <f t="shared" si="10"/>
        <v>1.0027376764494305</v>
      </c>
      <c r="T19" s="21">
        <f t="shared" si="11"/>
        <v>1.7088558920153041E-2</v>
      </c>
      <c r="U19" s="20">
        <f t="shared" si="12"/>
        <v>1.0027376764494305</v>
      </c>
      <c r="V19" s="21">
        <f t="shared" si="13"/>
        <v>0.27376764494304595</v>
      </c>
      <c r="Y19" s="37" t="s">
        <v>26</v>
      </c>
      <c r="Z19" s="13">
        <f>+VLOOKUP(Z5,B2:V504,2,FALSE)</f>
        <v>4.3449</v>
      </c>
      <c r="AB19" s="40" t="s">
        <v>26</v>
      </c>
      <c r="AC19" s="16">
        <f>+VLOOKUP(AC5,B3:V505,12,FALSE)</f>
        <v>11.59</v>
      </c>
      <c r="AE19" s="39" t="s">
        <v>26</v>
      </c>
      <c r="AF19" s="19">
        <f>+VLOOKUP(AF5,B2:V504,12,FALSE)</f>
        <v>11.59</v>
      </c>
    </row>
    <row r="20" spans="1:32" x14ac:dyDescent="0.3">
      <c r="A20">
        <f t="shared" si="0"/>
        <v>18</v>
      </c>
      <c r="B20" s="7">
        <v>43857</v>
      </c>
      <c r="C20" s="8">
        <v>4.6100000000000003</v>
      </c>
      <c r="D20" s="11">
        <f>TRUNC(1000/((1+C20/100)^(NETWORKDAYS($B20,$C$2-1,Feriados!$A$1:$A$936)/252)),6)</f>
        <v>938.14787000000001</v>
      </c>
      <c r="E20" s="13">
        <f t="shared" si="1"/>
        <v>8.5806531079746229E-2</v>
      </c>
      <c r="F20" s="12">
        <f t="shared" si="2"/>
        <v>1.0070947920026299</v>
      </c>
      <c r="G20" s="13">
        <f t="shared" si="3"/>
        <v>0.70947920026298572</v>
      </c>
      <c r="H20" s="8">
        <v>5.2450000000000001</v>
      </c>
      <c r="I20" s="14">
        <f>TRUNC(1000/((1+H20/100)^(NETWORKDAYS($B20,$H$2-1,Feriados!$A$1:$A$936)/252)),6)</f>
        <v>883.78462400000001</v>
      </c>
      <c r="J20" s="16">
        <f t="shared" si="4"/>
        <v>0.15837197632870836</v>
      </c>
      <c r="K20" s="15">
        <f t="shared" si="5"/>
        <v>1.0105845733488295</v>
      </c>
      <c r="L20" s="16">
        <f t="shared" si="6"/>
        <v>1.0584573348829451</v>
      </c>
      <c r="M20" s="8">
        <v>5.7941000000000003</v>
      </c>
      <c r="N20" s="17">
        <f>TRUNC(1000/((1+M20/100)^(NETWORKDAYS($B20,$M$2-1,Feriados!$A$1:$A$936)/252)),6)</f>
        <v>825.12634500000001</v>
      </c>
      <c r="O20" s="19">
        <f t="shared" si="7"/>
        <v>0.15129985900759202</v>
      </c>
      <c r="P20" s="18">
        <f t="shared" si="8"/>
        <v>1.0112561991849565</v>
      </c>
      <c r="Q20" s="19">
        <f t="shared" si="9"/>
        <v>1.1256199184956461</v>
      </c>
      <c r="R20" s="9">
        <v>4.4000000000000004</v>
      </c>
      <c r="S20" s="20">
        <f t="shared" si="10"/>
        <v>1.0029090298680852</v>
      </c>
      <c r="T20" s="21">
        <f t="shared" si="11"/>
        <v>1.7088558920153041E-2</v>
      </c>
      <c r="U20" s="20">
        <f t="shared" si="12"/>
        <v>1.0029090298680852</v>
      </c>
      <c r="V20" s="21">
        <f t="shared" si="13"/>
        <v>0.29090298680851667</v>
      </c>
      <c r="Y20" s="43" t="s">
        <v>29</v>
      </c>
      <c r="Z20" s="13">
        <f>+Z18-Z19</f>
        <v>0.5495000000000001</v>
      </c>
      <c r="AB20" s="42" t="s">
        <v>29</v>
      </c>
      <c r="AC20" s="16">
        <f>+AC18-AC19</f>
        <v>-6.0446</v>
      </c>
      <c r="AE20" s="44" t="s">
        <v>29</v>
      </c>
      <c r="AF20" s="19">
        <f>+AF18-AF19</f>
        <v>-5.5709</v>
      </c>
    </row>
    <row r="21" spans="1:32" x14ac:dyDescent="0.3">
      <c r="A21">
        <f t="shared" si="0"/>
        <v>19</v>
      </c>
      <c r="B21" s="7">
        <v>43858</v>
      </c>
      <c r="C21" s="8">
        <v>4.62</v>
      </c>
      <c r="D21" s="11">
        <f>TRUNC(1000/((1+C21/100)^(NETWORKDAYS($B21,$C$2-1,Feriados!$A$1:$A$936)/252)),6)</f>
        <v>938.18896800000005</v>
      </c>
      <c r="E21" s="13">
        <f t="shared" si="1"/>
        <v>4.3807592933209349E-3</v>
      </c>
      <c r="F21" s="12">
        <f t="shared" si="2"/>
        <v>1.0071389104013231</v>
      </c>
      <c r="G21" s="13">
        <f t="shared" si="3"/>
        <v>0.71389104013230842</v>
      </c>
      <c r="H21" s="8">
        <v>5.2549999999999999</v>
      </c>
      <c r="I21" s="14">
        <f>TRUNC(1000/((1+H21/100)^(NETWORKDAYS($B21,$H$2-1,Feriados!$A$1:$A$936)/252)),6)</f>
        <v>883.76131399999997</v>
      </c>
      <c r="J21" s="16">
        <f t="shared" si="4"/>
        <v>-2.6375204282835796E-3</v>
      </c>
      <c r="K21" s="15">
        <f t="shared" si="5"/>
        <v>1.0105579189742624</v>
      </c>
      <c r="L21" s="16">
        <f t="shared" si="6"/>
        <v>1.0557918974262392</v>
      </c>
      <c r="M21" s="8">
        <v>5.7732000000000001</v>
      </c>
      <c r="N21" s="17">
        <f>TRUNC(1000/((1+M21/100)^(NETWORKDAYS($B21,$M$2-1,Feriados!$A$1:$A$936)/252)),6)</f>
        <v>825.86680200000001</v>
      </c>
      <c r="O21" s="19">
        <f t="shared" si="7"/>
        <v>8.973862057453097E-2</v>
      </c>
      <c r="P21" s="18">
        <f t="shared" si="8"/>
        <v>1.0121636865485795</v>
      </c>
      <c r="Q21" s="19">
        <f t="shared" si="9"/>
        <v>1.2163686548579467</v>
      </c>
      <c r="R21" s="9">
        <v>4.4000000000000004</v>
      </c>
      <c r="S21" s="20">
        <f t="shared" si="10"/>
        <v>1.0030804125685697</v>
      </c>
      <c r="T21" s="21">
        <f t="shared" si="11"/>
        <v>1.7088558920153041E-2</v>
      </c>
      <c r="U21" s="20">
        <f t="shared" si="12"/>
        <v>1.0030804125685697</v>
      </c>
      <c r="V21" s="21">
        <f t="shared" si="13"/>
        <v>0.30804125685697237</v>
      </c>
      <c r="Y21" s="37" t="s">
        <v>30</v>
      </c>
      <c r="Z21" s="13">
        <f>MAX(C3:C504)</f>
        <v>5.6470000000000002</v>
      </c>
      <c r="AB21" s="40" t="s">
        <v>30</v>
      </c>
      <c r="AC21" s="16">
        <f>MAX(H3:H504)</f>
        <v>11.455</v>
      </c>
      <c r="AE21" s="39" t="s">
        <v>30</v>
      </c>
      <c r="AF21" s="19">
        <f>MAX(M3:M504)</f>
        <v>12.6479</v>
      </c>
    </row>
    <row r="22" spans="1:32" x14ac:dyDescent="0.3">
      <c r="A22">
        <f t="shared" si="0"/>
        <v>20</v>
      </c>
      <c r="B22" s="7">
        <v>43859</v>
      </c>
      <c r="C22" s="8">
        <v>4.62</v>
      </c>
      <c r="D22" s="11">
        <f>TRUNC(1000/((1+C22/100)^(NETWORKDAYS($B22,$C$2-1,Feriados!$A$1:$A$936)/252)),6)</f>
        <v>938.35712999999998</v>
      </c>
      <c r="E22" s="13">
        <f t="shared" si="1"/>
        <v>1.7924107587674598E-2</v>
      </c>
      <c r="F22" s="12">
        <f t="shared" si="2"/>
        <v>1.0073194310631808</v>
      </c>
      <c r="G22" s="13">
        <f t="shared" si="3"/>
        <v>0.73194310631807813</v>
      </c>
      <c r="H22" s="8">
        <v>5.2462</v>
      </c>
      <c r="I22" s="14">
        <f>TRUNC(1000/((1+H22/100)^(NETWORKDAYS($B22,$H$2-1,Feriados!$A$1:$A$936)/252)),6)</f>
        <v>884.11898399999995</v>
      </c>
      <c r="J22" s="16">
        <f t="shared" si="4"/>
        <v>4.0471334774894174E-2</v>
      </c>
      <c r="K22" s="15">
        <f t="shared" si="5"/>
        <v>1.0109669052527446</v>
      </c>
      <c r="L22" s="16">
        <f t="shared" si="6"/>
        <v>1.0966905252744574</v>
      </c>
      <c r="M22" s="8">
        <v>5.7633000000000001</v>
      </c>
      <c r="N22" s="17">
        <f>TRUNC(1000/((1+M22/100)^(NETWORKDAYS($B22,$M$2-1,Feriados!$A$1:$A$936)/252)),6)</f>
        <v>826.31406000000004</v>
      </c>
      <c r="O22" s="19">
        <f t="shared" si="7"/>
        <v>5.4156190673482207E-2</v>
      </c>
      <c r="P22" s="18">
        <f t="shared" si="8"/>
        <v>1.0127118358445946</v>
      </c>
      <c r="Q22" s="19">
        <f t="shared" si="9"/>
        <v>1.2711835844594566</v>
      </c>
      <c r="R22" s="9">
        <v>4.4000000000000004</v>
      </c>
      <c r="S22" s="20">
        <f t="shared" si="10"/>
        <v>1.0032518245558881</v>
      </c>
      <c r="T22" s="21">
        <f t="shared" si="11"/>
        <v>1.7088558920153041E-2</v>
      </c>
      <c r="U22" s="20">
        <f t="shared" si="12"/>
        <v>1.0032518245558881</v>
      </c>
      <c r="V22" s="21">
        <f t="shared" si="13"/>
        <v>0.32518245558881276</v>
      </c>
      <c r="Y22" s="46" t="s">
        <v>1</v>
      </c>
      <c r="Z22" s="45">
        <f>INDEX($B$2:$V$504,MATCH(Z21,C2:C504,0),MATCH("Data",$B$2:$V$2,0))</f>
        <v>43902</v>
      </c>
      <c r="AB22" s="47" t="s">
        <v>1</v>
      </c>
      <c r="AC22" s="48">
        <f>INDEX($B$2:$V$504,MATCH(AC21,H2:H504,0),MATCH("Data",$B$2:$V$2,0))</f>
        <v>44522</v>
      </c>
      <c r="AE22" s="50" t="s">
        <v>1</v>
      </c>
      <c r="AF22" s="49">
        <f>INDEX($B$2:$V$504,MATCH(AF21,M2:M504,0),MATCH("Data",$B$2:$V$2,0))</f>
        <v>44497</v>
      </c>
    </row>
    <row r="23" spans="1:32" x14ac:dyDescent="0.3">
      <c r="A23">
        <f t="shared" si="0"/>
        <v>21</v>
      </c>
      <c r="B23" s="7">
        <v>43860</v>
      </c>
      <c r="C23" s="8">
        <v>4.6599000000000004</v>
      </c>
      <c r="D23" s="11">
        <f>TRUNC(1000/((1+C23/100)^(NETWORKDAYS($B23,$C$2-1,Feriados!$A$1:$A$936)/252)),6)</f>
        <v>938.022738</v>
      </c>
      <c r="E23" s="13">
        <f t="shared" si="1"/>
        <v>-3.5635899095265433E-2</v>
      </c>
      <c r="F23" s="12">
        <f t="shared" si="2"/>
        <v>1.0069604637271601</v>
      </c>
      <c r="G23" s="13">
        <f t="shared" si="3"/>
        <v>0.69604637271600822</v>
      </c>
      <c r="H23" s="8">
        <v>5.2786999999999997</v>
      </c>
      <c r="I23" s="14">
        <f>TRUNC(1000/((1+H23/100)^(NETWORKDAYS($B23,$H$2-1,Feriados!$A$1:$A$936)/252)),6)</f>
        <v>883.64206899999999</v>
      </c>
      <c r="J23" s="16">
        <f t="shared" si="4"/>
        <v>-5.3942400132866997E-2</v>
      </c>
      <c r="K23" s="15">
        <f t="shared" si="5"/>
        <v>1.0104215654395023</v>
      </c>
      <c r="L23" s="16">
        <f t="shared" si="6"/>
        <v>1.0421565439502345</v>
      </c>
      <c r="M23" s="8">
        <v>5.7835999999999999</v>
      </c>
      <c r="N23" s="17">
        <f>TRUNC(1000/((1+M23/100)^(NETWORKDAYS($B23,$M$2-1,Feriados!$A$1:$A$936)/252)),6)</f>
        <v>825.95855300000005</v>
      </c>
      <c r="O23" s="19">
        <f t="shared" si="7"/>
        <v>-4.3023230174732419E-2</v>
      </c>
      <c r="P23" s="18">
        <f t="shared" si="8"/>
        <v>1.0122761345004523</v>
      </c>
      <c r="Q23" s="19">
        <f t="shared" si="9"/>
        <v>1.2276134500452285</v>
      </c>
      <c r="R23" s="9">
        <v>4.4000000000000004</v>
      </c>
      <c r="S23" s="20">
        <f t="shared" si="10"/>
        <v>1.0034232658350448</v>
      </c>
      <c r="T23" s="21">
        <f t="shared" si="11"/>
        <v>1.7088558920153041E-2</v>
      </c>
      <c r="U23" s="20">
        <f t="shared" si="12"/>
        <v>1.0034232658350448</v>
      </c>
      <c r="V23" s="21">
        <f t="shared" si="13"/>
        <v>0.34232658350448197</v>
      </c>
      <c r="Y23" s="37" t="s">
        <v>31</v>
      </c>
      <c r="Z23" s="13">
        <f>MIN(C3:C504)</f>
        <v>2.1230000000000002</v>
      </c>
      <c r="AB23" s="40" t="s">
        <v>31</v>
      </c>
      <c r="AC23" s="16">
        <f>MIN(H3:H504)</f>
        <v>3.2273999999999998</v>
      </c>
      <c r="AE23" s="39" t="s">
        <v>31</v>
      </c>
      <c r="AF23" s="19">
        <f>MIN(M3:M504)</f>
        <v>4.2614000000000001</v>
      </c>
    </row>
    <row r="24" spans="1:32" x14ac:dyDescent="0.3">
      <c r="A24">
        <f t="shared" si="0"/>
        <v>22</v>
      </c>
      <c r="B24" s="7">
        <v>43861</v>
      </c>
      <c r="C24" s="8">
        <v>4.6832000000000003</v>
      </c>
      <c r="D24" s="11">
        <f>TRUNC(1000/((1+C24/100)^(NETWORKDAYS($B24,$C$2-1,Feriados!$A$1:$A$936)/252)),6)</f>
        <v>937.89979000000005</v>
      </c>
      <c r="E24" s="13">
        <f t="shared" si="1"/>
        <v>-1.3107144957069661E-2</v>
      </c>
      <c r="F24" s="12">
        <f t="shared" si="2"/>
        <v>1.0068284799595191</v>
      </c>
      <c r="G24" s="13">
        <f t="shared" si="3"/>
        <v>0.68284799595190737</v>
      </c>
      <c r="H24" s="8">
        <v>5.3</v>
      </c>
      <c r="I24" s="14">
        <f>TRUNC(1000/((1+H24/100)^(NETWORKDAYS($B24,$H$2-1,Feriados!$A$1:$A$936)/252)),6)</f>
        <v>883.39331500000003</v>
      </c>
      <c r="J24" s="16">
        <f t="shared" si="4"/>
        <v>-2.8150991077358078E-2</v>
      </c>
      <c r="K24" s="15">
        <f t="shared" si="5"/>
        <v>1.0101371217547717</v>
      </c>
      <c r="L24" s="16">
        <f t="shared" si="6"/>
        <v>1.0137121754771661</v>
      </c>
      <c r="M24" s="8">
        <v>5.7850000000000001</v>
      </c>
      <c r="N24" s="17">
        <f>TRUNC(1000/((1+M24/100)^(NETWORKDAYS($B24,$M$2-1,Feriados!$A$1:$A$936)/252)),6)</f>
        <v>826.10572000000002</v>
      </c>
      <c r="O24" s="19">
        <f t="shared" si="7"/>
        <v>1.781772214421995E-2</v>
      </c>
      <c r="P24" s="18">
        <f t="shared" si="8"/>
        <v>1.0124564990494298</v>
      </c>
      <c r="Q24" s="19">
        <f t="shared" si="9"/>
        <v>1.2456499049429803</v>
      </c>
      <c r="R24" s="9">
        <v>4.4000000000000004</v>
      </c>
      <c r="S24" s="20">
        <f t="shared" si="10"/>
        <v>1.0035947364110456</v>
      </c>
      <c r="T24" s="21">
        <f t="shared" si="11"/>
        <v>1.7088558920153041E-2</v>
      </c>
      <c r="U24" s="20">
        <f t="shared" si="12"/>
        <v>1.0035947364110456</v>
      </c>
      <c r="V24" s="21">
        <f t="shared" si="13"/>
        <v>0.35947364110455737</v>
      </c>
      <c r="Y24" s="46" t="s">
        <v>1</v>
      </c>
      <c r="Z24" s="45">
        <f>INDEX(B2:V504,MATCH(Z23,C2:C504,0),MATCH("Data",B2:V2,0))</f>
        <v>44188</v>
      </c>
      <c r="AB24" s="47" t="s">
        <v>1</v>
      </c>
      <c r="AC24" s="48">
        <f>INDEX($B$2:$V$504,MATCH(AC23,H4:H506,0),MATCH("Data",$B$2:$V$2,0))</f>
        <v>44047</v>
      </c>
      <c r="AE24" s="50" t="s">
        <v>1</v>
      </c>
      <c r="AF24" s="49">
        <f>INDEX($B$2:$V$504,MATCH(AF23,M4:M506,0),MATCH("Data",$B$2:$V$2,0))</f>
        <v>44041</v>
      </c>
    </row>
    <row r="25" spans="1:32" x14ac:dyDescent="0.3">
      <c r="A25">
        <f t="shared" si="0"/>
        <v>23</v>
      </c>
      <c r="B25" s="7">
        <v>43864</v>
      </c>
      <c r="C25" s="8">
        <v>4.6258999999999997</v>
      </c>
      <c r="D25" s="11">
        <f>TRUNC(1000/((1+C25/100)^(NETWORKDAYS($B25,$C$2-1,Feriados!$A$1:$A$936)/252)),6)</f>
        <v>938.78784299999995</v>
      </c>
      <c r="E25" s="13">
        <f t="shared" si="1"/>
        <v>9.4685275491945831E-2</v>
      </c>
      <c r="F25" s="12">
        <f t="shared" si="2"/>
        <v>1.0077817982795001</v>
      </c>
      <c r="G25" s="13">
        <f t="shared" si="3"/>
        <v>0.77817982795000962</v>
      </c>
      <c r="H25" s="8">
        <v>5.2409999999999997</v>
      </c>
      <c r="I25" s="14">
        <f>TRUNC(1000/((1+H25/100)^(NETWORKDAYS($B25,$H$2-1,Feriados!$A$1:$A$936)/252)),6)</f>
        <v>884.76209800000004</v>
      </c>
      <c r="J25" s="16">
        <f t="shared" si="4"/>
        <v>0.15494604461661066</v>
      </c>
      <c r="K25" s="15">
        <f t="shared" si="5"/>
        <v>1.0117022892701348</v>
      </c>
      <c r="L25" s="16">
        <f t="shared" si="6"/>
        <v>1.1702289270134836</v>
      </c>
      <c r="M25" s="8">
        <v>5.7240000000000002</v>
      </c>
      <c r="N25" s="17">
        <f>TRUNC(1000/((1+M25/100)^(NETWORKDAYS($B25,$M$2-1,Feriados!$A$1:$A$936)/252)),6)</f>
        <v>827.90875600000004</v>
      </c>
      <c r="O25" s="19">
        <f t="shared" si="7"/>
        <v>0.21825729520430492</v>
      </c>
      <c r="P25" s="18">
        <f t="shared" si="8"/>
        <v>1.0146662592193754</v>
      </c>
      <c r="Q25" s="19">
        <f t="shared" si="9"/>
        <v>1.4666259219375366</v>
      </c>
      <c r="R25" s="9">
        <v>4.4000000000000004</v>
      </c>
      <c r="S25" s="20">
        <f t="shared" si="10"/>
        <v>1.0037662362888968</v>
      </c>
      <c r="T25" s="21">
        <f t="shared" si="11"/>
        <v>1.7088558920153041E-2</v>
      </c>
      <c r="U25" s="20">
        <f t="shared" si="12"/>
        <v>1.0037662362888968</v>
      </c>
      <c r="V25" s="21">
        <f t="shared" si="13"/>
        <v>0.37662362888968293</v>
      </c>
      <c r="Y25" s="43" t="s">
        <v>28</v>
      </c>
      <c r="Z25" s="13">
        <f>+Z21-Z23</f>
        <v>3.524</v>
      </c>
      <c r="AB25" s="42" t="s">
        <v>28</v>
      </c>
      <c r="AC25" s="16">
        <f>+AC21-AC23</f>
        <v>8.2276000000000007</v>
      </c>
      <c r="AE25" s="44" t="s">
        <v>28</v>
      </c>
      <c r="AF25" s="19">
        <f>+AF21-AF23</f>
        <v>8.3864999999999998</v>
      </c>
    </row>
    <row r="26" spans="1:32" x14ac:dyDescent="0.3">
      <c r="A26">
        <f t="shared" si="0"/>
        <v>24</v>
      </c>
      <c r="B26" s="7">
        <v>43865</v>
      </c>
      <c r="C26" s="8">
        <v>4.5949</v>
      </c>
      <c r="D26" s="11">
        <f>TRUNC(1000/((1+C26/100)^(NETWORKDAYS($B26,$C$2-1,Feriados!$A$1:$A$936)/252)),6)</f>
        <v>939.34396100000004</v>
      </c>
      <c r="E26" s="13">
        <f t="shared" si="1"/>
        <v>5.9237878307305536E-2</v>
      </c>
      <c r="F26" s="12">
        <f t="shared" si="2"/>
        <v>1.008378786834768</v>
      </c>
      <c r="G26" s="13">
        <f t="shared" si="3"/>
        <v>0.83787868347680039</v>
      </c>
      <c r="H26" s="8">
        <v>5.2259000000000002</v>
      </c>
      <c r="I26" s="14">
        <f>TRUNC(1000/((1+H26/100)^(NETWORKDAYS($B26,$H$2-1,Feriados!$A$1:$A$936)/252)),6)</f>
        <v>885.245364</v>
      </c>
      <c r="J26" s="16">
        <f t="shared" si="4"/>
        <v>5.4621010675348636E-2</v>
      </c>
      <c r="K26" s="15">
        <f t="shared" si="5"/>
        <v>1.0122548912855598</v>
      </c>
      <c r="L26" s="16">
        <f t="shared" si="6"/>
        <v>1.2254891285559788</v>
      </c>
      <c r="M26" s="8">
        <v>5.7142999999999997</v>
      </c>
      <c r="N26" s="17">
        <f>TRUNC(1000/((1+M26/100)^(NETWORKDAYS($B26,$M$2-1,Feriados!$A$1:$A$936)/252)),6)</f>
        <v>828.34917099999996</v>
      </c>
      <c r="O26" s="19">
        <f t="shared" si="7"/>
        <v>5.3196079496453663E-2</v>
      </c>
      <c r="P26" s="18">
        <f t="shared" si="8"/>
        <v>1.0152060218892534</v>
      </c>
      <c r="Q26" s="19">
        <f t="shared" si="9"/>
        <v>1.5206021889253352</v>
      </c>
      <c r="R26" s="9">
        <v>4.4000000000000004</v>
      </c>
      <c r="S26" s="20">
        <f t="shared" si="10"/>
        <v>1.0039377654736057</v>
      </c>
      <c r="T26" s="21">
        <f t="shared" si="11"/>
        <v>1.7088558920153041E-2</v>
      </c>
      <c r="U26" s="20">
        <f t="shared" si="12"/>
        <v>1.0039377654736057</v>
      </c>
      <c r="V26" s="21">
        <f t="shared" si="13"/>
        <v>0.39377654736056922</v>
      </c>
      <c r="Y26" s="37" t="s">
        <v>27</v>
      </c>
      <c r="Z26" s="13">
        <f>AVERAGE(C3:C504)</f>
        <v>3.088890666666666</v>
      </c>
      <c r="AB26" s="40" t="s">
        <v>27</v>
      </c>
      <c r="AC26" s="16">
        <f>AVERAGE(H3:H504)</f>
        <v>5.8023245019920289</v>
      </c>
      <c r="AE26" s="39" t="s">
        <v>27</v>
      </c>
      <c r="AF26" s="19">
        <f>AVERAGE(M3:M504)</f>
        <v>6.9202741035856494</v>
      </c>
    </row>
    <row r="27" spans="1:32" x14ac:dyDescent="0.3">
      <c r="A27">
        <f t="shared" si="0"/>
        <v>25</v>
      </c>
      <c r="B27" s="7">
        <v>43866</v>
      </c>
      <c r="C27" s="8">
        <v>4.5833000000000004</v>
      </c>
      <c r="D27" s="11">
        <f>TRUNC(1000/((1+C27/100)^(NETWORKDAYS($B27,$C$2-1,Feriados!$A$1:$A$936)/252)),6)</f>
        <v>939.65617099999997</v>
      </c>
      <c r="E27" s="13">
        <f t="shared" si="1"/>
        <v>3.3237026367594069E-2</v>
      </c>
      <c r="F27" s="12">
        <f t="shared" si="2"/>
        <v>1.0087139419580335</v>
      </c>
      <c r="G27" s="13">
        <f t="shared" si="3"/>
        <v>0.87139419580335442</v>
      </c>
      <c r="H27" s="8">
        <v>5.2050000000000001</v>
      </c>
      <c r="I27" s="14">
        <f>TRUNC(1000/((1+H27/100)^(NETWORKDAYS($B27,$H$2-1,Feriados!$A$1:$A$936)/252)),6)</f>
        <v>885.84458500000005</v>
      </c>
      <c r="J27" s="16">
        <f t="shared" si="4"/>
        <v>6.7689820739924578E-2</v>
      </c>
      <c r="K27" s="15">
        <f t="shared" si="5"/>
        <v>1.0129400848069021</v>
      </c>
      <c r="L27" s="16">
        <f t="shared" si="6"/>
        <v>1.2940084806902119</v>
      </c>
      <c r="M27" s="8">
        <v>5.6738</v>
      </c>
      <c r="N27" s="17">
        <f>TRUNC(1000/((1+M27/100)^(NETWORKDAYS($B27,$M$2-1,Feriados!$A$1:$A$936)/252)),6)</f>
        <v>829.60718999999995</v>
      </c>
      <c r="O27" s="19">
        <f t="shared" si="7"/>
        <v>0.15187061737278462</v>
      </c>
      <c r="P27" s="18">
        <f t="shared" si="8"/>
        <v>1.0167478215423023</v>
      </c>
      <c r="Q27" s="19">
        <f t="shared" si="9"/>
        <v>1.6747821542302255</v>
      </c>
      <c r="R27" s="9">
        <v>4.4000000000000004</v>
      </c>
      <c r="S27" s="20">
        <f t="shared" si="10"/>
        <v>1.0041093239701804</v>
      </c>
      <c r="T27" s="21">
        <f t="shared" si="11"/>
        <v>1.7088558920153041E-2</v>
      </c>
      <c r="U27" s="20">
        <f t="shared" si="12"/>
        <v>1.0041093239701804</v>
      </c>
      <c r="V27" s="21">
        <f t="shared" si="13"/>
        <v>0.41093239701803785</v>
      </c>
    </row>
    <row r="28" spans="1:32" x14ac:dyDescent="0.3">
      <c r="A28">
        <f t="shared" si="0"/>
        <v>26</v>
      </c>
      <c r="B28" s="7">
        <v>43867</v>
      </c>
      <c r="C28" s="8">
        <v>4.6609999999999996</v>
      </c>
      <c r="D28" s="11">
        <f>TRUNC(1000/((1+C28/100)^(NETWORKDAYS($B28,$C$2-1,Feriados!$A$1:$A$936)/252)),6)</f>
        <v>938.85713499999997</v>
      </c>
      <c r="E28" s="13">
        <f t="shared" si="1"/>
        <v>-8.503493348526181E-2</v>
      </c>
      <c r="F28" s="12">
        <f t="shared" si="2"/>
        <v>1.0078561827284329</v>
      </c>
      <c r="G28" s="13">
        <f t="shared" si="3"/>
        <v>0.78561827284329144</v>
      </c>
      <c r="H28" s="8">
        <v>5.335</v>
      </c>
      <c r="I28" s="14">
        <f>TRUNC(1000/((1+H28/100)^(NETWORKDAYS($B28,$H$2-1,Feriados!$A$1:$A$936)/252)),6)</f>
        <v>883.41730600000005</v>
      </c>
      <c r="J28" s="16">
        <f t="shared" si="4"/>
        <v>-0.27400731924098753</v>
      </c>
      <c r="K28" s="15">
        <f t="shared" si="5"/>
        <v>1.0101645548350053</v>
      </c>
      <c r="L28" s="16">
        <f t="shared" si="6"/>
        <v>1.0164554835005335</v>
      </c>
      <c r="M28" s="8">
        <v>5.7739000000000003</v>
      </c>
      <c r="N28" s="17">
        <f>TRUNC(1000/((1+M28/100)^(NETWORKDAYS($B28,$M$2-1,Feriados!$A$1:$A$936)/252)),6)</f>
        <v>827.13689399999998</v>
      </c>
      <c r="O28" s="19">
        <f t="shared" si="7"/>
        <v>-0.29776694678839144</v>
      </c>
      <c r="P28" s="18">
        <f t="shared" si="8"/>
        <v>1.0137202825975582</v>
      </c>
      <c r="Q28" s="19">
        <f t="shared" si="9"/>
        <v>1.3720282597558198</v>
      </c>
      <c r="R28" s="9">
        <v>4.1500000000000004</v>
      </c>
      <c r="S28" s="20">
        <f t="shared" si="10"/>
        <v>1.0042809117836298</v>
      </c>
      <c r="T28" s="21">
        <f t="shared" si="11"/>
        <v>1.7088558920153041E-2</v>
      </c>
      <c r="U28" s="20">
        <f t="shared" si="12"/>
        <v>1.0042809117836298</v>
      </c>
      <c r="V28" s="21">
        <f t="shared" si="13"/>
        <v>0.42809117836297705</v>
      </c>
    </row>
    <row r="29" spans="1:32" x14ac:dyDescent="0.3">
      <c r="A29">
        <f t="shared" si="0"/>
        <v>27</v>
      </c>
      <c r="B29" s="7">
        <v>43868</v>
      </c>
      <c r="C29" s="8">
        <v>4.59</v>
      </c>
      <c r="D29" s="11">
        <f>TRUNC(1000/((1+C29/100)^(NETWORKDAYS($B29,$C$2-1,Feriados!$A$1:$A$936)/252)),6)</f>
        <v>939.90727900000002</v>
      </c>
      <c r="E29" s="13">
        <f t="shared" si="1"/>
        <v>0.11185343976749529</v>
      </c>
      <c r="F29" s="12">
        <f t="shared" si="2"/>
        <v>1.0089835045367241</v>
      </c>
      <c r="G29" s="13">
        <f t="shared" si="3"/>
        <v>0.89835045367241406</v>
      </c>
      <c r="H29" s="8">
        <v>5.3150000000000004</v>
      </c>
      <c r="I29" s="14">
        <f>TRUNC(1000/((1+H29/100)^(NETWORKDAYS($B29,$H$2-1,Feriados!$A$1:$A$936)/252)),6)</f>
        <v>883.99911099999997</v>
      </c>
      <c r="J29" s="16">
        <f t="shared" si="4"/>
        <v>6.5858456252598785E-2</v>
      </c>
      <c r="K29" s="15">
        <f t="shared" si="5"/>
        <v>1.0108298336164305</v>
      </c>
      <c r="L29" s="16">
        <f t="shared" si="6"/>
        <v>1.0829833616430529</v>
      </c>
      <c r="M29" s="8">
        <v>5.8150000000000004</v>
      </c>
      <c r="N29" s="17">
        <f>TRUNC(1000/((1+M29/100)^(NETWORKDAYS($B29,$M$2-1,Feriados!$A$1:$A$936)/252)),6)</f>
        <v>826.236492</v>
      </c>
      <c r="O29" s="19">
        <f t="shared" si="7"/>
        <v>-0.10885767598223239</v>
      </c>
      <c r="P29" s="18">
        <f t="shared" si="8"/>
        <v>1.012616770256962</v>
      </c>
      <c r="Q29" s="19">
        <f t="shared" si="9"/>
        <v>1.2616770256961951</v>
      </c>
      <c r="R29" s="9">
        <v>4.1500000000000004</v>
      </c>
      <c r="S29" s="20">
        <f t="shared" si="10"/>
        <v>1.0044429726838109</v>
      </c>
      <c r="T29" s="21">
        <f t="shared" si="11"/>
        <v>1.6137008906524919E-2</v>
      </c>
      <c r="U29" s="20">
        <f t="shared" si="12"/>
        <v>1.0044429726838109</v>
      </c>
      <c r="V29" s="21">
        <f t="shared" si="13"/>
        <v>0.44429726838108863</v>
      </c>
    </row>
    <row r="30" spans="1:32" x14ac:dyDescent="0.3">
      <c r="A30">
        <f t="shared" si="0"/>
        <v>28</v>
      </c>
      <c r="B30" s="7">
        <v>43871</v>
      </c>
      <c r="C30" s="8">
        <v>4.57</v>
      </c>
      <c r="D30" s="11">
        <f>TRUNC(1000/((1+C30/100)^(NETWORKDAYS($B30,$C$2-1,Feriados!$A$1:$A$936)/252)),6)</f>
        <v>940.32226600000001</v>
      </c>
      <c r="E30" s="13">
        <f t="shared" si="1"/>
        <v>4.4151908307532572E-2</v>
      </c>
      <c r="F30" s="12">
        <f t="shared" si="2"/>
        <v>1.0094289900084854</v>
      </c>
      <c r="G30" s="13">
        <f t="shared" si="3"/>
        <v>0.9428990008485405</v>
      </c>
      <c r="H30" s="8">
        <v>5.2750000000000004</v>
      </c>
      <c r="I30" s="14">
        <f>TRUNC(1000/((1+H30/100)^(NETWORKDAYS($B30,$H$2-1,Feriados!$A$1:$A$936)/252)),6)</f>
        <v>884.97954900000002</v>
      </c>
      <c r="J30" s="16">
        <f t="shared" si="4"/>
        <v>0.11090938755480284</v>
      </c>
      <c r="K30" s="15">
        <f t="shared" si="5"/>
        <v>1.0119509387941157</v>
      </c>
      <c r="L30" s="16">
        <f t="shared" si="6"/>
        <v>1.1950938794115684</v>
      </c>
      <c r="M30" s="8">
        <v>5.7755000000000001</v>
      </c>
      <c r="N30" s="17">
        <f>TRUNC(1000/((1+M30/100)^(NETWORKDAYS($B30,$M$2-1,Feriados!$A$1:$A$936)/252)),6)</f>
        <v>827.46325000000002</v>
      </c>
      <c r="O30" s="19">
        <f t="shared" si="7"/>
        <v>0.14847540769236112</v>
      </c>
      <c r="P30" s="18">
        <f t="shared" si="8"/>
        <v>1.0141202571349621</v>
      </c>
      <c r="Q30" s="19">
        <f t="shared" si="9"/>
        <v>1.4120257134962122</v>
      </c>
      <c r="R30" s="9">
        <v>4.1500000000000004</v>
      </c>
      <c r="S30" s="20">
        <f t="shared" si="10"/>
        <v>1.0046050597357739</v>
      </c>
      <c r="T30" s="21">
        <f t="shared" si="11"/>
        <v>1.6137008906524919E-2</v>
      </c>
      <c r="U30" s="20">
        <f t="shared" si="12"/>
        <v>1.0046050597357739</v>
      </c>
      <c r="V30" s="21">
        <f t="shared" si="13"/>
        <v>0.46050597357738532</v>
      </c>
    </row>
    <row r="31" spans="1:32" x14ac:dyDescent="0.3">
      <c r="A31">
        <f t="shared" si="0"/>
        <v>29</v>
      </c>
      <c r="B31" s="7">
        <v>43872</v>
      </c>
      <c r="C31" s="8">
        <v>4.5228000000000002</v>
      </c>
      <c r="D31" s="11">
        <f>TRUNC(1000/((1+C31/100)^(NETWORKDAYS($B31,$C$2-1,Feriados!$A$1:$A$936)/252)),6)</f>
        <v>941.07219799999996</v>
      </c>
      <c r="E31" s="13">
        <f t="shared" si="1"/>
        <v>7.9752657904186286E-2</v>
      </c>
      <c r="F31" s="12">
        <f t="shared" si="2"/>
        <v>1.0102340364576725</v>
      </c>
      <c r="G31" s="13">
        <f t="shared" si="3"/>
        <v>1.0234036457672513</v>
      </c>
      <c r="H31" s="8">
        <v>5.1950000000000003</v>
      </c>
      <c r="I31" s="14">
        <f>TRUNC(1000/((1+H31/100)^(NETWORKDAYS($B31,$H$2-1,Feriados!$A$1:$A$936)/252)),6)</f>
        <v>886.75834299999997</v>
      </c>
      <c r="J31" s="16">
        <f t="shared" si="4"/>
        <v>0.20099831708086935</v>
      </c>
      <c r="K31" s="15">
        <f t="shared" si="5"/>
        <v>1.0139849431507759</v>
      </c>
      <c r="L31" s="16">
        <f t="shared" si="6"/>
        <v>1.3984943150775919</v>
      </c>
      <c r="M31" s="8">
        <v>5.6859999999999999</v>
      </c>
      <c r="N31" s="17">
        <f>TRUNC(1000/((1+M31/100)^(NETWORKDAYS($B31,$M$2-1,Feriados!$A$1:$A$936)/252)),6)</f>
        <v>830.011347</v>
      </c>
      <c r="O31" s="19">
        <f t="shared" si="7"/>
        <v>0.30794080583034233</v>
      </c>
      <c r="P31" s="18">
        <f t="shared" si="8"/>
        <v>1.0172431472268724</v>
      </c>
      <c r="Q31" s="19">
        <f t="shared" si="9"/>
        <v>1.7243147226872368</v>
      </c>
      <c r="R31" s="9">
        <v>4.1500000000000004</v>
      </c>
      <c r="S31" s="20">
        <f t="shared" si="10"/>
        <v>1.0047671729437389</v>
      </c>
      <c r="T31" s="21">
        <f t="shared" si="11"/>
        <v>1.6137008906524919E-2</v>
      </c>
      <c r="U31" s="20">
        <f t="shared" si="12"/>
        <v>1.0047671729437389</v>
      </c>
      <c r="V31" s="21">
        <f t="shared" si="13"/>
        <v>0.4767172943738851</v>
      </c>
    </row>
    <row r="32" spans="1:32" x14ac:dyDescent="0.3">
      <c r="A32">
        <f t="shared" si="0"/>
        <v>30</v>
      </c>
      <c r="B32" s="7">
        <v>43873</v>
      </c>
      <c r="C32" s="8">
        <v>4.4833999999999996</v>
      </c>
      <c r="D32" s="11">
        <f>TRUNC(1000/((1+C32/100)^(NETWORKDAYS($B32,$C$2-1,Feriados!$A$1:$A$936)/252)),6)</f>
        <v>941.72336099999995</v>
      </c>
      <c r="E32" s="13">
        <f t="shared" si="1"/>
        <v>6.9193734697914344E-2</v>
      </c>
      <c r="F32" s="12">
        <f t="shared" si="2"/>
        <v>1.0109330551166871</v>
      </c>
      <c r="G32" s="13">
        <f t="shared" si="3"/>
        <v>1.0933055116687074</v>
      </c>
      <c r="H32" s="8">
        <v>5.1360000000000001</v>
      </c>
      <c r="I32" s="14">
        <f>TRUNC(1000/((1+H32/100)^(NETWORKDAYS($B32,$H$2-1,Feriados!$A$1:$A$936)/252)),6)</f>
        <v>888.116174</v>
      </c>
      <c r="J32" s="16">
        <f t="shared" si="4"/>
        <v>0.15312300253147448</v>
      </c>
      <c r="K32" s="15">
        <f t="shared" si="5"/>
        <v>1.0155375873409453</v>
      </c>
      <c r="L32" s="16">
        <f t="shared" si="6"/>
        <v>1.5537587340945347</v>
      </c>
      <c r="M32" s="8">
        <v>5.6372999999999998</v>
      </c>
      <c r="N32" s="17">
        <f>TRUNC(1000/((1+M32/100)^(NETWORKDAYS($B32,$M$2-1,Feriados!$A$1:$A$936)/252)),6)</f>
        <v>831.48213099999998</v>
      </c>
      <c r="O32" s="19">
        <f t="shared" si="7"/>
        <v>0.17720046904370346</v>
      </c>
      <c r="P32" s="18">
        <f t="shared" si="8"/>
        <v>1.0190457068550733</v>
      </c>
      <c r="Q32" s="19">
        <f t="shared" si="9"/>
        <v>1.9045706855073341</v>
      </c>
      <c r="R32" s="9">
        <v>4.1500000000000004</v>
      </c>
      <c r="S32" s="20">
        <f t="shared" si="10"/>
        <v>1.0049293123119267</v>
      </c>
      <c r="T32" s="21">
        <f t="shared" si="11"/>
        <v>1.6137008906524919E-2</v>
      </c>
      <c r="U32" s="20">
        <f t="shared" si="12"/>
        <v>1.0049293123119267</v>
      </c>
      <c r="V32" s="21">
        <f t="shared" si="13"/>
        <v>0.49293123119267257</v>
      </c>
    </row>
    <row r="33" spans="1:22" x14ac:dyDescent="0.3">
      <c r="A33">
        <f t="shared" si="0"/>
        <v>31</v>
      </c>
      <c r="B33" s="7">
        <v>43874</v>
      </c>
      <c r="C33" s="8">
        <v>4.5149999999999997</v>
      </c>
      <c r="D33" s="11">
        <f>TRUNC(1000/((1+C33/100)^(NETWORKDAYS($B33,$C$2-1,Feriados!$A$1:$A$936)/252)),6)</f>
        <v>941.49854800000003</v>
      </c>
      <c r="E33" s="13">
        <f t="shared" si="1"/>
        <v>-2.3872509625455507E-2</v>
      </c>
      <c r="F33" s="12">
        <f t="shared" si="2"/>
        <v>1.0106917200257974</v>
      </c>
      <c r="G33" s="13">
        <f t="shared" si="3"/>
        <v>1.0691720025797435</v>
      </c>
      <c r="H33" s="8">
        <v>5.1768000000000001</v>
      </c>
      <c r="I33" s="14">
        <f>TRUNC(1000/((1+H33/100)^(NETWORKDAYS($B33,$H$2-1,Feriados!$A$1:$A$936)/252)),6)</f>
        <v>887.47794799999997</v>
      </c>
      <c r="J33" s="16">
        <f t="shared" si="4"/>
        <v>-7.1862895720675724E-2</v>
      </c>
      <c r="K33" s="15">
        <f t="shared" si="5"/>
        <v>1.0148077926235504</v>
      </c>
      <c r="L33" s="16">
        <f t="shared" si="6"/>
        <v>1.4807792623550364</v>
      </c>
      <c r="M33" s="8">
        <v>5.6794000000000002</v>
      </c>
      <c r="N33" s="17">
        <f>TRUNC(1000/((1+M33/100)^(NETWORKDAYS($B33,$M$2-1,Feriados!$A$1:$A$936)/252)),6)</f>
        <v>830.55004299999996</v>
      </c>
      <c r="O33" s="19">
        <f t="shared" si="7"/>
        <v>-0.11209958281112042</v>
      </c>
      <c r="P33" s="18">
        <f t="shared" si="8"/>
        <v>1.0179033608690342</v>
      </c>
      <c r="Q33" s="19">
        <f t="shared" si="9"/>
        <v>1.7903360869034213</v>
      </c>
      <c r="R33" s="9">
        <v>4.1500000000000004</v>
      </c>
      <c r="S33" s="20">
        <f t="shared" si="10"/>
        <v>1.0050914778445588</v>
      </c>
      <c r="T33" s="21">
        <f t="shared" si="11"/>
        <v>1.6137008906524919E-2</v>
      </c>
      <c r="U33" s="20">
        <f t="shared" si="12"/>
        <v>1.0050914778445588</v>
      </c>
      <c r="V33" s="21">
        <f t="shared" si="13"/>
        <v>0.50914778445587672</v>
      </c>
    </row>
    <row r="34" spans="1:22" x14ac:dyDescent="0.3">
      <c r="A34">
        <f t="shared" si="0"/>
        <v>32</v>
      </c>
      <c r="B34" s="7">
        <v>43875</v>
      </c>
      <c r="C34" s="8">
        <v>4.4450000000000003</v>
      </c>
      <c r="D34" s="11">
        <f>TRUNC(1000/((1+C34/100)^(NETWORKDAYS($B34,$C$2-1,Feriados!$A$1:$A$936)/252)),6)</f>
        <v>942.52266799999995</v>
      </c>
      <c r="E34" s="13">
        <f t="shared" si="1"/>
        <v>0.10877552622630127</v>
      </c>
      <c r="F34" s="12">
        <f t="shared" si="2"/>
        <v>1.011791105262781</v>
      </c>
      <c r="G34" s="13">
        <f t="shared" si="3"/>
        <v>1.1791105262781043</v>
      </c>
      <c r="H34" s="8">
        <v>5.0452000000000004</v>
      </c>
      <c r="I34" s="14">
        <f>TRUNC(1000/((1+H34/100)^(NETWORKDAYS($B34,$H$2-1,Feriados!$A$1:$A$936)/252)),6)</f>
        <v>890.28362900000002</v>
      </c>
      <c r="J34" s="16">
        <f t="shared" si="4"/>
        <v>0.31614092567853191</v>
      </c>
      <c r="K34" s="15">
        <f t="shared" si="5"/>
        <v>1.0180160153730082</v>
      </c>
      <c r="L34" s="16">
        <f t="shared" si="6"/>
        <v>1.8016015373008232</v>
      </c>
      <c r="M34" s="8">
        <v>5.54</v>
      </c>
      <c r="N34" s="17">
        <f>TRUNC(1000/((1+M34/100)^(NETWORKDAYS($B34,$M$2-1,Feriados!$A$1:$A$936)/252)),6)</f>
        <v>834.42149600000005</v>
      </c>
      <c r="O34" s="19">
        <f t="shared" si="7"/>
        <v>0.46613121420306936</v>
      </c>
      <c r="P34" s="18">
        <f t="shared" si="8"/>
        <v>1.0226481261644669</v>
      </c>
      <c r="Q34" s="19">
        <f t="shared" si="9"/>
        <v>2.2648126164466875</v>
      </c>
      <c r="R34" s="9">
        <v>4.1500000000000004</v>
      </c>
      <c r="S34" s="20">
        <f t="shared" si="10"/>
        <v>1.0052536695458574</v>
      </c>
      <c r="T34" s="21">
        <f t="shared" si="11"/>
        <v>1.6137008906524919E-2</v>
      </c>
      <c r="U34" s="20">
        <f t="shared" si="12"/>
        <v>1.0052536695458574</v>
      </c>
      <c r="V34" s="21">
        <f t="shared" si="13"/>
        <v>0.52536695458573757</v>
      </c>
    </row>
    <row r="35" spans="1:22" x14ac:dyDescent="0.3">
      <c r="A35">
        <f t="shared" si="0"/>
        <v>33</v>
      </c>
      <c r="B35" s="7">
        <v>43878</v>
      </c>
      <c r="C35" s="8">
        <v>4.45</v>
      </c>
      <c r="D35" s="11">
        <f>TRUNC(1000/((1+C35/100)^(NETWORKDAYS($B35,$C$2-1,Feriados!$A$1:$A$936)/252)),6)</f>
        <v>942.624101</v>
      </c>
      <c r="E35" s="13">
        <f t="shared" si="1"/>
        <v>1.0761863183117448E-2</v>
      </c>
      <c r="F35" s="12">
        <f t="shared" si="2"/>
        <v>1.0118999928372283</v>
      </c>
      <c r="G35" s="13">
        <f t="shared" si="3"/>
        <v>1.1899992837228313</v>
      </c>
      <c r="H35" s="8">
        <v>5.04</v>
      </c>
      <c r="I35" s="14">
        <f>TRUNC(1000/((1+H35/100)^(NETWORKDAYS($B35,$H$2-1,Feriados!$A$1:$A$936)/252)),6)</f>
        <v>890.56144700000004</v>
      </c>
      <c r="J35" s="16">
        <f t="shared" si="4"/>
        <v>3.1205560896596651E-2</v>
      </c>
      <c r="K35" s="15">
        <f t="shared" si="5"/>
        <v>1.0183336929806226</v>
      </c>
      <c r="L35" s="16">
        <f t="shared" si="6"/>
        <v>1.8333692980622596</v>
      </c>
      <c r="M35" s="8">
        <v>5.55</v>
      </c>
      <c r="N35" s="17">
        <f>TRUNC(1000/((1+M35/100)^(NETWORKDAYS($B35,$M$2-1,Feriados!$A$1:$A$936)/252)),6)</f>
        <v>834.33494399999995</v>
      </c>
      <c r="O35" s="19">
        <f t="shared" si="7"/>
        <v>-1.0372695384164299E-2</v>
      </c>
      <c r="P35" s="18">
        <f t="shared" si="8"/>
        <v>1.0225420499894879</v>
      </c>
      <c r="Q35" s="19">
        <f t="shared" si="9"/>
        <v>2.2542049989487944</v>
      </c>
      <c r="R35" s="9">
        <v>4.1500000000000004</v>
      </c>
      <c r="S35" s="20">
        <f t="shared" si="10"/>
        <v>1.0054158874200452</v>
      </c>
      <c r="T35" s="21">
        <f t="shared" si="11"/>
        <v>1.6137008906524919E-2</v>
      </c>
      <c r="U35" s="20">
        <f t="shared" si="12"/>
        <v>1.0054158874200452</v>
      </c>
      <c r="V35" s="21">
        <f t="shared" si="13"/>
        <v>0.54158874200451734</v>
      </c>
    </row>
    <row r="36" spans="1:22" x14ac:dyDescent="0.3">
      <c r="A36">
        <f t="shared" si="0"/>
        <v>34</v>
      </c>
      <c r="B36" s="7">
        <v>43879</v>
      </c>
      <c r="C36" s="8">
        <v>4.4512</v>
      </c>
      <c r="D36" s="11">
        <f>TRUNC(1000/((1+C36/100)^(NETWORKDAYS($B36,$C$2-1,Feriados!$A$1:$A$936)/252)),6)</f>
        <v>942.77231700000004</v>
      </c>
      <c r="E36" s="13">
        <f t="shared" si="1"/>
        <v>1.5723765161834713E-2</v>
      </c>
      <c r="F36" s="12">
        <f t="shared" si="2"/>
        <v>1.0120591016157747</v>
      </c>
      <c r="G36" s="13">
        <f t="shared" si="3"/>
        <v>1.2059101615774726</v>
      </c>
      <c r="H36" s="8">
        <v>5.0514999999999999</v>
      </c>
      <c r="I36" s="14">
        <f>TRUNC(1000/((1+H36/100)^(NETWORKDAYS($B36,$H$2-1,Feriados!$A$1:$A$936)/252)),6)</f>
        <v>890.50579500000003</v>
      </c>
      <c r="J36" s="16">
        <f t="shared" si="4"/>
        <v>-6.2490915351709475E-3</v>
      </c>
      <c r="K36" s="15">
        <f t="shared" si="5"/>
        <v>1.0182700563760148</v>
      </c>
      <c r="L36" s="16">
        <f t="shared" si="6"/>
        <v>1.8270056376014754</v>
      </c>
      <c r="M36" s="8">
        <v>5.56</v>
      </c>
      <c r="N36" s="17">
        <f>TRUNC(1000/((1+M36/100)^(NETWORKDAYS($B36,$M$2-1,Feriados!$A$1:$A$936)/252)),6)</f>
        <v>834.24905200000001</v>
      </c>
      <c r="O36" s="19">
        <f t="shared" si="7"/>
        <v>-1.0294666502663752E-2</v>
      </c>
      <c r="P36" s="18">
        <f t="shared" si="8"/>
        <v>1.022436782695592</v>
      </c>
      <c r="Q36" s="19">
        <f t="shared" si="9"/>
        <v>2.2436782695592017</v>
      </c>
      <c r="R36" s="9">
        <v>4.1500000000000004</v>
      </c>
      <c r="S36" s="20">
        <f t="shared" si="10"/>
        <v>1.0055781314713457</v>
      </c>
      <c r="T36" s="21">
        <f t="shared" si="11"/>
        <v>1.6137008906524919E-2</v>
      </c>
      <c r="U36" s="20">
        <f t="shared" si="12"/>
        <v>1.0055781314713457</v>
      </c>
      <c r="V36" s="21">
        <f t="shared" si="13"/>
        <v>0.55781314713456709</v>
      </c>
    </row>
    <row r="37" spans="1:22" x14ac:dyDescent="0.3">
      <c r="A37">
        <f t="shared" si="0"/>
        <v>35</v>
      </c>
      <c r="B37" s="7">
        <v>43880</v>
      </c>
      <c r="C37" s="8">
        <v>4.4116</v>
      </c>
      <c r="D37" s="11">
        <f>TRUNC(1000/((1+C37/100)^(NETWORKDAYS($B37,$C$2-1,Feriados!$A$1:$A$936)/252)),6)</f>
        <v>943.41780000000006</v>
      </c>
      <c r="E37" s="13">
        <f t="shared" si="1"/>
        <v>6.8466477892981104E-2</v>
      </c>
      <c r="F37" s="12">
        <f t="shared" si="2"/>
        <v>1.0127520228368463</v>
      </c>
      <c r="G37" s="13">
        <f t="shared" si="3"/>
        <v>1.2752022836846288</v>
      </c>
      <c r="H37" s="8">
        <v>4.9831000000000003</v>
      </c>
      <c r="I37" s="14">
        <f>TRUNC(1000/((1+H37/100)^(NETWORKDAYS($B37,$H$2-1,Feriados!$A$1:$A$936)/252)),6)</f>
        <v>892.04381899999998</v>
      </c>
      <c r="J37" s="16">
        <f t="shared" si="4"/>
        <v>0.17271353074124196</v>
      </c>
      <c r="K37" s="15">
        <f t="shared" si="5"/>
        <v>1.0200287465428626</v>
      </c>
      <c r="L37" s="16">
        <f t="shared" si="6"/>
        <v>2.0028746542862574</v>
      </c>
      <c r="M37" s="8">
        <v>5.4908000000000001</v>
      </c>
      <c r="N37" s="17">
        <f>TRUNC(1000/((1+M37/100)^(NETWORKDAYS($B37,$M$2-1,Feriados!$A$1:$A$936)/252)),6)</f>
        <v>836.26069099999995</v>
      </c>
      <c r="O37" s="19">
        <f t="shared" si="7"/>
        <v>0.24113170943105278</v>
      </c>
      <c r="P37" s="18">
        <f t="shared" si="8"/>
        <v>1.0249022019875578</v>
      </c>
      <c r="Q37" s="19">
        <f t="shared" si="9"/>
        <v>2.490220198755777</v>
      </c>
      <c r="R37" s="9">
        <v>4.1500000000000004</v>
      </c>
      <c r="S37" s="20">
        <f t="shared" si="10"/>
        <v>1.0057404017039833</v>
      </c>
      <c r="T37" s="21">
        <f t="shared" si="11"/>
        <v>1.6137008906524919E-2</v>
      </c>
      <c r="U37" s="20">
        <f t="shared" si="12"/>
        <v>1.0057404017039833</v>
      </c>
      <c r="V37" s="21">
        <f t="shared" si="13"/>
        <v>0.57404017039832667</v>
      </c>
    </row>
    <row r="38" spans="1:22" x14ac:dyDescent="0.3">
      <c r="A38">
        <f t="shared" si="0"/>
        <v>36</v>
      </c>
      <c r="B38" s="7">
        <v>43881</v>
      </c>
      <c r="C38" s="8">
        <v>4.4307999999999996</v>
      </c>
      <c r="D38" s="11">
        <f>TRUNC(1000/((1+C38/100)^(NETWORKDAYS($B38,$C$2-1,Feriados!$A$1:$A$936)/252)),6)</f>
        <v>943.34606699999995</v>
      </c>
      <c r="E38" s="13">
        <f t="shared" si="1"/>
        <v>-7.6035241226235506E-3</v>
      </c>
      <c r="F38" s="12">
        <f t="shared" si="2"/>
        <v>1.0126750179924875</v>
      </c>
      <c r="G38" s="13">
        <f t="shared" si="3"/>
        <v>1.2675017992487492</v>
      </c>
      <c r="H38" s="8">
        <v>4.9946999999999999</v>
      </c>
      <c r="I38" s="14">
        <f>TRUNC(1000/((1+H38/100)^(NETWORKDAYS($B38,$H$2-1,Feriados!$A$1:$A$936)/252)),6)</f>
        <v>891.98481500000003</v>
      </c>
      <c r="J38" s="16">
        <f t="shared" si="4"/>
        <v>-6.614473273980348E-3</v>
      </c>
      <c r="K38" s="15">
        <f t="shared" si="5"/>
        <v>1.0199612770140356</v>
      </c>
      <c r="L38" s="16">
        <f t="shared" si="6"/>
        <v>1.9961277014035606</v>
      </c>
      <c r="M38" s="8">
        <v>5.5138999999999996</v>
      </c>
      <c r="N38" s="17">
        <f>TRUNC(1000/((1+M38/100)^(NETWORKDAYS($B38,$M$2-1,Feriados!$A$1:$A$936)/252)),6)</f>
        <v>835.82639800000004</v>
      </c>
      <c r="O38" s="19">
        <f t="shared" si="7"/>
        <v>-5.1932729192449845E-2</v>
      </c>
      <c r="P38" s="18">
        <f t="shared" si="8"/>
        <v>1.0243699423025121</v>
      </c>
      <c r="Q38" s="19">
        <f t="shared" si="9"/>
        <v>2.4369942302512104</v>
      </c>
      <c r="R38" s="9">
        <v>4.1500000000000004</v>
      </c>
      <c r="S38" s="20">
        <f t="shared" si="10"/>
        <v>1.0059026981221828</v>
      </c>
      <c r="T38" s="21">
        <f t="shared" si="11"/>
        <v>1.6137008906524919E-2</v>
      </c>
      <c r="U38" s="20">
        <f t="shared" si="12"/>
        <v>1.0059026981221828</v>
      </c>
      <c r="V38" s="21">
        <f t="shared" si="13"/>
        <v>0.59026981221828034</v>
      </c>
    </row>
    <row r="39" spans="1:22" x14ac:dyDescent="0.3">
      <c r="A39">
        <f t="shared" si="0"/>
        <v>37</v>
      </c>
      <c r="B39" s="7">
        <v>43882</v>
      </c>
      <c r="C39" s="8">
        <v>4.4349999999999996</v>
      </c>
      <c r="D39" s="11">
        <f>TRUNC(1000/((1+C39/100)^(NETWORKDAYS($B39,$C$2-1,Feriados!$A$1:$A$936)/252)),6)</f>
        <v>943.45748200000003</v>
      </c>
      <c r="E39" s="13">
        <f t="shared" si="1"/>
        <v>1.1810617958518677E-2</v>
      </c>
      <c r="F39" s="12">
        <f t="shared" si="2"/>
        <v>1.0127946211700238</v>
      </c>
      <c r="G39" s="13">
        <f t="shared" si="3"/>
        <v>1.2794621170023834</v>
      </c>
      <c r="H39" s="8">
        <v>5.0343</v>
      </c>
      <c r="I39" s="14">
        <f>TRUNC(1000/((1+H39/100)^(NETWORKDAYS($B39,$H$2-1,Feriados!$A$1:$A$936)/252)),6)</f>
        <v>891.37003900000002</v>
      </c>
      <c r="J39" s="16">
        <f t="shared" si="4"/>
        <v>-6.8922249534031366E-2</v>
      </c>
      <c r="K39" s="15">
        <f t="shared" si="5"/>
        <v>1.0192582967575414</v>
      </c>
      <c r="L39" s="16">
        <f t="shared" si="6"/>
        <v>1.9258296757541427</v>
      </c>
      <c r="M39" s="8">
        <v>5.5834000000000001</v>
      </c>
      <c r="N39" s="17">
        <f>TRUNC(1000/((1+M39/100)^(NETWORKDAYS($B39,$M$2-1,Feriados!$A$1:$A$936)/252)),6)</f>
        <v>834.16933900000004</v>
      </c>
      <c r="O39" s="19">
        <f t="shared" si="7"/>
        <v>-0.19825396804469264</v>
      </c>
      <c r="P39" s="18">
        <f t="shared" si="8"/>
        <v>1.0223390882444403</v>
      </c>
      <c r="Q39" s="19">
        <f t="shared" si="9"/>
        <v>2.2339088244440308</v>
      </c>
      <c r="R39" s="9">
        <v>4.1500000000000004</v>
      </c>
      <c r="S39" s="20">
        <f t="shared" si="10"/>
        <v>1.0060650207301698</v>
      </c>
      <c r="T39" s="21">
        <f t="shared" si="11"/>
        <v>1.6137008906524919E-2</v>
      </c>
      <c r="U39" s="20">
        <f t="shared" si="12"/>
        <v>1.0060650207301698</v>
      </c>
      <c r="V39" s="21">
        <f t="shared" si="13"/>
        <v>0.606502073016979</v>
      </c>
    </row>
    <row r="40" spans="1:22" x14ac:dyDescent="0.3">
      <c r="A40">
        <f t="shared" si="0"/>
        <v>38</v>
      </c>
      <c r="B40" s="7">
        <v>43887</v>
      </c>
      <c r="C40" s="8">
        <v>4.4782999999999999</v>
      </c>
      <c r="D40" s="11">
        <f>TRUNC(1000/((1+C40/100)^(NETWORKDAYS($B40,$C$2-1,Feriados!$A$1:$A$936)/252)),6)</f>
        <v>943.09701299999995</v>
      </c>
      <c r="E40" s="13">
        <f t="shared" si="1"/>
        <v>-3.8207233169207377E-2</v>
      </c>
      <c r="F40" s="12">
        <f t="shared" si="2"/>
        <v>1.0124076603675882</v>
      </c>
      <c r="G40" s="13">
        <f t="shared" si="3"/>
        <v>1.2407660367588225</v>
      </c>
      <c r="H40" s="8">
        <v>5.1231999999999998</v>
      </c>
      <c r="I40" s="14">
        <f>TRUNC(1000/((1+H40/100)^(NETWORKDAYS($B40,$H$2-1,Feriados!$A$1:$A$936)/252)),6)</f>
        <v>889.78256499999998</v>
      </c>
      <c r="J40" s="16">
        <f t="shared" si="4"/>
        <v>-0.17809371310942845</v>
      </c>
      <c r="K40" s="15">
        <f t="shared" si="5"/>
        <v>1.01744306181067</v>
      </c>
      <c r="L40" s="16">
        <f t="shared" si="6"/>
        <v>1.7443061810670013</v>
      </c>
      <c r="M40" s="8">
        <v>5.7008999999999999</v>
      </c>
      <c r="N40" s="17">
        <f>TRUNC(1000/((1+M40/100)^(NETWORKDAYS($B40,$M$2-1,Feriados!$A$1:$A$936)/252)),6)</f>
        <v>831.26159399999995</v>
      </c>
      <c r="O40" s="19">
        <f t="shared" si="7"/>
        <v>-0.34857970247215153</v>
      </c>
      <c r="P40" s="18">
        <f t="shared" si="8"/>
        <v>1.0187754216923812</v>
      </c>
      <c r="Q40" s="19">
        <f t="shared" si="9"/>
        <v>1.8775421692381222</v>
      </c>
      <c r="R40" s="9">
        <v>4.1500000000000004</v>
      </c>
      <c r="S40" s="20">
        <f t="shared" si="10"/>
        <v>1.0062273695321704</v>
      </c>
      <c r="T40" s="21">
        <f t="shared" si="11"/>
        <v>1.6137008906524919E-2</v>
      </c>
      <c r="U40" s="20">
        <f t="shared" si="12"/>
        <v>1.0062273695321704</v>
      </c>
      <c r="V40" s="21">
        <f t="shared" si="13"/>
        <v>0.62273695321704015</v>
      </c>
    </row>
    <row r="41" spans="1:22" x14ac:dyDescent="0.3">
      <c r="A41">
        <f t="shared" si="0"/>
        <v>39</v>
      </c>
      <c r="B41" s="7">
        <v>43888</v>
      </c>
      <c r="C41" s="8">
        <v>4.4253</v>
      </c>
      <c r="D41" s="11">
        <f>TRUNC(1000/((1+C41/100)^(NETWORKDAYS($B41,$C$2-1,Feriados!$A$1:$A$936)/252)),6)</f>
        <v>943.899359</v>
      </c>
      <c r="E41" s="13">
        <f t="shared" si="1"/>
        <v>8.5075659125233294E-2</v>
      </c>
      <c r="F41" s="12">
        <f t="shared" si="2"/>
        <v>1.0132689728576803</v>
      </c>
      <c r="G41" s="13">
        <f t="shared" si="3"/>
        <v>1.326897285768025</v>
      </c>
      <c r="H41" s="8">
        <v>5.0195999999999996</v>
      </c>
      <c r="I41" s="14">
        <f>TRUNC(1000/((1+H41/100)^(NETWORKDAYS($B41,$H$2-1,Feriados!$A$1:$A$936)/252)),6)</f>
        <v>892.00884399999995</v>
      </c>
      <c r="J41" s="16">
        <f t="shared" si="4"/>
        <v>0.25020483515543201</v>
      </c>
      <c r="K41" s="15">
        <f t="shared" si="5"/>
        <v>1.0199887535462737</v>
      </c>
      <c r="L41" s="16">
        <f t="shared" si="6"/>
        <v>1.9988753546273719</v>
      </c>
      <c r="M41" s="8">
        <v>5.6</v>
      </c>
      <c r="N41" s="17">
        <f>TRUNC(1000/((1+M41/100)^(NETWORKDAYS($B41,$M$2-1,Feriados!$A$1:$A$936)/252)),6)</f>
        <v>834.09242500000005</v>
      </c>
      <c r="O41" s="19">
        <f t="shared" si="7"/>
        <v>0.34054634791658156</v>
      </c>
      <c r="P41" s="18">
        <f t="shared" si="8"/>
        <v>1.0222448241844264</v>
      </c>
      <c r="Q41" s="19">
        <f t="shared" si="9"/>
        <v>2.2244824184426415</v>
      </c>
      <c r="R41" s="9">
        <v>4.1500000000000004</v>
      </c>
      <c r="S41" s="20">
        <f t="shared" si="10"/>
        <v>1.0063897445324117</v>
      </c>
      <c r="T41" s="21">
        <f t="shared" si="11"/>
        <v>1.6137008906524919E-2</v>
      </c>
      <c r="U41" s="20">
        <f t="shared" si="12"/>
        <v>1.0063897445324117</v>
      </c>
      <c r="V41" s="21">
        <f t="shared" si="13"/>
        <v>0.63897445324117008</v>
      </c>
    </row>
    <row r="42" spans="1:22" x14ac:dyDescent="0.3">
      <c r="A42">
        <f t="shared" si="0"/>
        <v>40</v>
      </c>
      <c r="B42" s="7">
        <v>43889</v>
      </c>
      <c r="C42" s="8">
        <v>4.3630000000000004</v>
      </c>
      <c r="D42" s="11">
        <f>TRUNC(1000/((1+C42/100)^(NETWORKDAYS($B42,$C$2-1,Feriados!$A$1:$A$936)/252)),6)</f>
        <v>944.81081900000004</v>
      </c>
      <c r="E42" s="13">
        <f t="shared" si="1"/>
        <v>9.6563260829585218E-2</v>
      </c>
      <c r="F42" s="12">
        <f t="shared" si="2"/>
        <v>1.0142474184188461</v>
      </c>
      <c r="G42" s="13">
        <f t="shared" si="3"/>
        <v>1.4247418418846136</v>
      </c>
      <c r="H42" s="8">
        <v>4.96</v>
      </c>
      <c r="I42" s="14">
        <f>TRUNC(1000/((1+H42/100)^(NETWORKDAYS($B42,$H$2-1,Feriados!$A$1:$A$936)/252)),6)</f>
        <v>893.36275599999999</v>
      </c>
      <c r="J42" s="16">
        <f t="shared" si="4"/>
        <v>0.15178235161086295</v>
      </c>
      <c r="K42" s="15">
        <f t="shared" si="5"/>
        <v>1.0215369164625725</v>
      </c>
      <c r="L42" s="16">
        <f t="shared" si="6"/>
        <v>2.1536916462572497</v>
      </c>
      <c r="M42" s="8">
        <v>5.57</v>
      </c>
      <c r="N42" s="17">
        <f>TRUNC(1000/((1+M42/100)^(NETWORKDAYS($B42,$M$2-1,Feriados!$A$1:$A$936)/252)),6)</f>
        <v>835.06142899999998</v>
      </c>
      <c r="O42" s="19">
        <f t="shared" si="7"/>
        <v>0.11617465534468074</v>
      </c>
      <c r="P42" s="18">
        <f t="shared" si="8"/>
        <v>1.0234324135857016</v>
      </c>
      <c r="Q42" s="19">
        <f t="shared" si="9"/>
        <v>2.3432413585701584</v>
      </c>
      <c r="R42" s="9">
        <v>4.1500000000000004</v>
      </c>
      <c r="S42" s="20">
        <f t="shared" si="10"/>
        <v>1.0065521457351212</v>
      </c>
      <c r="T42" s="21">
        <f t="shared" si="11"/>
        <v>1.6137008906524919E-2</v>
      </c>
      <c r="U42" s="20">
        <f t="shared" si="12"/>
        <v>1.0065521457351212</v>
      </c>
      <c r="V42" s="21">
        <f t="shared" si="13"/>
        <v>0.65521457351211954</v>
      </c>
    </row>
    <row r="43" spans="1:22" x14ac:dyDescent="0.3">
      <c r="A43">
        <f t="shared" si="0"/>
        <v>41</v>
      </c>
      <c r="B43" s="7">
        <v>43892</v>
      </c>
      <c r="C43" s="8">
        <v>4.1398999999999999</v>
      </c>
      <c r="D43" s="11">
        <f>TRUNC(1000/((1+C43/100)^(NETWORKDAYS($B43,$C$2-1,Feriados!$A$1:$A$936)/252)),6)</f>
        <v>947.65503999999999</v>
      </c>
      <c r="E43" s="13">
        <f t="shared" si="1"/>
        <v>0.30103603206093066</v>
      </c>
      <c r="F43" s="12">
        <f t="shared" si="2"/>
        <v>1.0173006686025348</v>
      </c>
      <c r="G43" s="13">
        <f t="shared" si="3"/>
        <v>1.7300668602534763</v>
      </c>
      <c r="H43" s="8">
        <v>4.7081999999999997</v>
      </c>
      <c r="I43" s="14">
        <f>TRUNC(1000/((1+H43/100)^(NETWORKDAYS($B43,$H$2-1,Feriados!$A$1:$A$936)/252)),6)</f>
        <v>898.53905299999997</v>
      </c>
      <c r="J43" s="16">
        <f t="shared" si="4"/>
        <v>0.5794171477638832</v>
      </c>
      <c r="K43" s="15">
        <f t="shared" si="5"/>
        <v>1.027455876527295</v>
      </c>
      <c r="L43" s="16">
        <f t="shared" si="6"/>
        <v>2.7455876527294976</v>
      </c>
      <c r="M43" s="8">
        <v>5.3139000000000003</v>
      </c>
      <c r="N43" s="17">
        <f>TRUNC(1000/((1+M43/100)^(NETWORKDAYS($B43,$M$2-1,Feriados!$A$1:$A$936)/252)),6)</f>
        <v>842.00635</v>
      </c>
      <c r="O43" s="19">
        <f t="shared" si="7"/>
        <v>0.83166588215153325</v>
      </c>
      <c r="P43" s="18">
        <f t="shared" si="8"/>
        <v>1.0319439517963738</v>
      </c>
      <c r="Q43" s="19">
        <f t="shared" si="9"/>
        <v>3.1943951796373771</v>
      </c>
      <c r="R43" s="9">
        <v>4.1500000000000004</v>
      </c>
      <c r="S43" s="20">
        <f t="shared" si="10"/>
        <v>1.0067145731445273</v>
      </c>
      <c r="T43" s="21">
        <f t="shared" si="11"/>
        <v>1.6137008906524919E-2</v>
      </c>
      <c r="U43" s="20">
        <f t="shared" si="12"/>
        <v>1.0067145731445273</v>
      </c>
      <c r="V43" s="21">
        <f t="shared" si="13"/>
        <v>0.67145731445272805</v>
      </c>
    </row>
    <row r="44" spans="1:22" x14ac:dyDescent="0.3">
      <c r="A44">
        <f t="shared" si="0"/>
        <v>42</v>
      </c>
      <c r="B44" s="7">
        <v>43893</v>
      </c>
      <c r="C44" s="8">
        <v>4.0278999999999998</v>
      </c>
      <c r="D44" s="11">
        <f>TRUNC(1000/((1+C44/100)^(NETWORKDAYS($B44,$C$2-1,Feriados!$A$1:$A$936)/252)),6)</f>
        <v>949.15627300000006</v>
      </c>
      <c r="E44" s="13">
        <f t="shared" si="1"/>
        <v>0.15841555593900658</v>
      </c>
      <c r="F44" s="12">
        <f t="shared" si="2"/>
        <v>1.0189122311122727</v>
      </c>
      <c r="G44" s="13">
        <f t="shared" si="3"/>
        <v>1.8912231112272693</v>
      </c>
      <c r="H44" s="8">
        <v>4.6073000000000004</v>
      </c>
      <c r="I44" s="14">
        <f>TRUNC(1000/((1+H44/100)^(NETWORKDAYS($B44,$H$2-1,Feriados!$A$1:$A$936)/252)),6)</f>
        <v>900.71673299999998</v>
      </c>
      <c r="J44" s="16">
        <f t="shared" si="4"/>
        <v>0.24235785776136609</v>
      </c>
      <c r="K44" s="15">
        <f t="shared" si="5"/>
        <v>1.0299459965790898</v>
      </c>
      <c r="L44" s="16">
        <f t="shared" si="6"/>
        <v>2.9945996579089806</v>
      </c>
      <c r="M44" s="8">
        <v>5.2149999999999999</v>
      </c>
      <c r="N44" s="17">
        <f>TRUNC(1000/((1+M44/100)^(NETWORKDAYS($B44,$M$2-1,Feriados!$A$1:$A$936)/252)),6)</f>
        <v>844.80843300000004</v>
      </c>
      <c r="O44" s="19">
        <f t="shared" si="7"/>
        <v>0.33278644513785594</v>
      </c>
      <c r="P44" s="18">
        <f t="shared" si="8"/>
        <v>1.035378121389372</v>
      </c>
      <c r="Q44" s="19">
        <f t="shared" si="9"/>
        <v>3.5378121389372019</v>
      </c>
      <c r="R44" s="9">
        <v>4.1500000000000004</v>
      </c>
      <c r="S44" s="20">
        <f t="shared" si="10"/>
        <v>1.0068770267648588</v>
      </c>
      <c r="T44" s="21">
        <f t="shared" si="11"/>
        <v>1.6137008906524919E-2</v>
      </c>
      <c r="U44" s="20">
        <f t="shared" si="12"/>
        <v>1.0068770267648588</v>
      </c>
      <c r="V44" s="21">
        <f t="shared" si="13"/>
        <v>0.68770267648587957</v>
      </c>
    </row>
    <row r="45" spans="1:22" x14ac:dyDescent="0.3">
      <c r="A45">
        <f t="shared" si="0"/>
        <v>43</v>
      </c>
      <c r="B45" s="7">
        <v>43894</v>
      </c>
      <c r="C45" s="8">
        <v>3.9950000000000001</v>
      </c>
      <c r="D45" s="11">
        <f>TRUNC(1000/((1+C45/100)^(NETWORKDAYS($B45,$C$2-1,Feriados!$A$1:$A$936)/252)),6)</f>
        <v>949.70070399999997</v>
      </c>
      <c r="E45" s="13">
        <f t="shared" si="1"/>
        <v>5.7359469192475032E-2</v>
      </c>
      <c r="F45" s="12">
        <f t="shared" si="2"/>
        <v>1.0194966737595759</v>
      </c>
      <c r="G45" s="13">
        <f t="shared" si="3"/>
        <v>1.9496673759575867</v>
      </c>
      <c r="H45" s="8">
        <v>4.5549999999999997</v>
      </c>
      <c r="I45" s="14">
        <f>TRUNC(1000/((1+H45/100)^(NETWORKDAYS($B45,$H$2-1,Feriados!$A$1:$A$936)/252)),6)</f>
        <v>901.92241200000001</v>
      </c>
      <c r="J45" s="16">
        <f t="shared" si="4"/>
        <v>0.13385773305045756</v>
      </c>
      <c r="K45" s="15">
        <f t="shared" si="5"/>
        <v>1.0313246589417546</v>
      </c>
      <c r="L45" s="16">
        <f t="shared" si="6"/>
        <v>3.1324658941754624</v>
      </c>
      <c r="M45" s="8">
        <v>5.1744000000000003</v>
      </c>
      <c r="N45" s="17">
        <f>TRUNC(1000/((1+M45/100)^(NETWORKDAYS($B45,$M$2-1,Feriados!$A$1:$A$936)/252)),6)</f>
        <v>846.06016099999999</v>
      </c>
      <c r="O45" s="19">
        <f t="shared" si="7"/>
        <v>0.14816708156604186</v>
      </c>
      <c r="P45" s="18">
        <f t="shared" si="8"/>
        <v>1.036912210935008</v>
      </c>
      <c r="Q45" s="19">
        <f t="shared" si="9"/>
        <v>3.6912210935007961</v>
      </c>
      <c r="R45" s="9">
        <v>4.1500000000000004</v>
      </c>
      <c r="S45" s="20">
        <f t="shared" si="10"/>
        <v>1.0070395066003457</v>
      </c>
      <c r="T45" s="21">
        <f t="shared" si="11"/>
        <v>1.6137008906524919E-2</v>
      </c>
      <c r="U45" s="20">
        <f t="shared" si="12"/>
        <v>1.0070395066003457</v>
      </c>
      <c r="V45" s="21">
        <f t="shared" si="13"/>
        <v>0.70395066003456908</v>
      </c>
    </row>
    <row r="46" spans="1:22" x14ac:dyDescent="0.3">
      <c r="A46">
        <f t="shared" si="0"/>
        <v>44</v>
      </c>
      <c r="B46" s="7">
        <v>43895</v>
      </c>
      <c r="C46" s="8">
        <v>4.1369999999999996</v>
      </c>
      <c r="D46" s="11">
        <f>TRUNC(1000/((1+C46/100)^(NETWORKDAYS($B46,$C$2-1,Feriados!$A$1:$A$936)/252)),6)</f>
        <v>948.147469</v>
      </c>
      <c r="E46" s="13">
        <f t="shared" si="1"/>
        <v>-0.16354994720525484</v>
      </c>
      <c r="F46" s="12">
        <f t="shared" si="2"/>
        <v>1.0178292874878827</v>
      </c>
      <c r="G46" s="13">
        <f t="shared" si="3"/>
        <v>1.7829287487882706</v>
      </c>
      <c r="H46" s="8">
        <v>4.7750000000000004</v>
      </c>
      <c r="I46" s="14">
        <f>TRUNC(1000/((1+H46/100)^(NETWORKDAYS($B46,$H$2-1,Feriados!$A$1:$A$936)/252)),6)</f>
        <v>897.70582300000001</v>
      </c>
      <c r="J46" s="16">
        <f t="shared" si="4"/>
        <v>-0.46751127856439201</v>
      </c>
      <c r="K46" s="15">
        <f t="shared" si="5"/>
        <v>1.0265030998425861</v>
      </c>
      <c r="L46" s="16">
        <f t="shared" si="6"/>
        <v>2.6503099842586142</v>
      </c>
      <c r="M46" s="8">
        <v>5.4061000000000003</v>
      </c>
      <c r="N46" s="17">
        <f>TRUNC(1000/((1+M46/100)^(NETWORKDAYS($B46,$M$2-1,Feriados!$A$1:$A$936)/252)),6)</f>
        <v>840.08895099999995</v>
      </c>
      <c r="O46" s="19">
        <f t="shared" si="7"/>
        <v>-0.70576659618890591</v>
      </c>
      <c r="P46" s="18">
        <f t="shared" si="8"/>
        <v>1.0295940309184248</v>
      </c>
      <c r="Q46" s="19">
        <f t="shared" si="9"/>
        <v>2.959403091842483</v>
      </c>
      <c r="R46" s="9">
        <v>4.1500000000000004</v>
      </c>
      <c r="S46" s="20">
        <f t="shared" si="10"/>
        <v>1.0072020126552179</v>
      </c>
      <c r="T46" s="21">
        <f t="shared" si="11"/>
        <v>1.6137008906524919E-2</v>
      </c>
      <c r="U46" s="20">
        <f t="shared" si="12"/>
        <v>1.0072020126552179</v>
      </c>
      <c r="V46" s="21">
        <f t="shared" si="13"/>
        <v>0.72020126552179153</v>
      </c>
    </row>
    <row r="47" spans="1:22" x14ac:dyDescent="0.3">
      <c r="A47">
        <f t="shared" si="0"/>
        <v>45</v>
      </c>
      <c r="B47" s="7">
        <v>43896</v>
      </c>
      <c r="C47" s="8">
        <v>4.085</v>
      </c>
      <c r="D47" s="11">
        <f>TRUNC(1000/((1+C47/100)^(NETWORKDAYS($B47,$C$2-1,Feriados!$A$1:$A$936)/252)),6)</f>
        <v>948.92045399999995</v>
      </c>
      <c r="E47" s="13">
        <f t="shared" si="1"/>
        <v>8.1525820114802805E-2</v>
      </c>
      <c r="F47" s="12">
        <f t="shared" si="2"/>
        <v>1.0186590811618759</v>
      </c>
      <c r="G47" s="13">
        <f t="shared" si="3"/>
        <v>1.8659081161875868</v>
      </c>
      <c r="H47" s="8">
        <v>4.7750000000000004</v>
      </c>
      <c r="I47" s="14">
        <f>TRUNC(1000/((1+H47/100)^(NETWORKDAYS($B47,$H$2-1,Feriados!$A$1:$A$936)/252)),6)</f>
        <v>897.87200299999995</v>
      </c>
      <c r="J47" s="16">
        <f t="shared" si="4"/>
        <v>1.8511632178630499E-2</v>
      </c>
      <c r="K47" s="15">
        <f t="shared" si="5"/>
        <v>1.0266931223207312</v>
      </c>
      <c r="L47" s="16">
        <f t="shared" si="6"/>
        <v>2.6693122320731177</v>
      </c>
      <c r="M47" s="8">
        <v>5.4238999999999997</v>
      </c>
      <c r="N47" s="17">
        <f>TRUNC(1000/((1+M47/100)^(NETWORKDAYS($B47,$M$2-1,Feriados!$A$1:$A$936)/252)),6)</f>
        <v>839.795614</v>
      </c>
      <c r="O47" s="19">
        <f t="shared" si="7"/>
        <v>-3.4917373886511616E-2</v>
      </c>
      <c r="P47" s="18">
        <f t="shared" si="8"/>
        <v>1.0292345237211358</v>
      </c>
      <c r="Q47" s="19">
        <f t="shared" si="9"/>
        <v>2.9234523721135774</v>
      </c>
      <c r="R47" s="9">
        <v>4.1500000000000004</v>
      </c>
      <c r="S47" s="20">
        <f t="shared" si="10"/>
        <v>1.0073645449337068</v>
      </c>
      <c r="T47" s="21">
        <f t="shared" si="11"/>
        <v>1.6137008906524919E-2</v>
      </c>
      <c r="U47" s="20">
        <f t="shared" si="12"/>
        <v>1.0073645449337068</v>
      </c>
      <c r="V47" s="21">
        <f t="shared" si="13"/>
        <v>0.73645449337067515</v>
      </c>
    </row>
    <row r="48" spans="1:22" x14ac:dyDescent="0.3">
      <c r="A48">
        <f t="shared" si="0"/>
        <v>46</v>
      </c>
      <c r="B48" s="7">
        <v>43899</v>
      </c>
      <c r="C48" s="8">
        <v>4.2549999999999999</v>
      </c>
      <c r="D48" s="11">
        <f>TRUNC(1000/((1+C48/100)^(NETWORKDAYS($B48,$C$2-1,Feriados!$A$1:$A$936)/252)),6)</f>
        <v>947.05129199999999</v>
      </c>
      <c r="E48" s="13">
        <f t="shared" si="1"/>
        <v>-0.1969777331831013</v>
      </c>
      <c r="F48" s="12">
        <f t="shared" si="2"/>
        <v>1.0166525495949394</v>
      </c>
      <c r="G48" s="13">
        <f t="shared" si="3"/>
        <v>1.6652549594939448</v>
      </c>
      <c r="H48" s="8">
        <v>5.0326000000000004</v>
      </c>
      <c r="I48" s="14">
        <f>TRUNC(1000/((1+H48/100)^(NETWORKDAYS($B48,$H$2-1,Feriados!$A$1:$A$936)/252)),6)</f>
        <v>892.96834799999999</v>
      </c>
      <c r="J48" s="16">
        <f t="shared" si="4"/>
        <v>-0.5461418758593295</v>
      </c>
      <c r="K48" s="15">
        <f t="shared" si="5"/>
        <v>1.02108592124317</v>
      </c>
      <c r="L48" s="16">
        <f t="shared" si="6"/>
        <v>2.1085921243169992</v>
      </c>
      <c r="M48" s="8">
        <v>5.7171000000000003</v>
      </c>
      <c r="N48" s="17">
        <f>TRUNC(1000/((1+M48/100)^(NETWORKDAYS($B48,$M$2-1,Feriados!$A$1:$A$936)/252)),6)</f>
        <v>832.30475899999999</v>
      </c>
      <c r="O48" s="19">
        <f t="shared" si="7"/>
        <v>-0.8919854873164379</v>
      </c>
      <c r="P48" s="18">
        <f t="shared" si="8"/>
        <v>1.0200539011390928</v>
      </c>
      <c r="Q48" s="19">
        <f t="shared" si="9"/>
        <v>2.0053901139092778</v>
      </c>
      <c r="R48" s="9">
        <v>4.1500000000000004</v>
      </c>
      <c r="S48" s="20">
        <f t="shared" si="10"/>
        <v>1.0075271034400439</v>
      </c>
      <c r="T48" s="21">
        <f t="shared" si="11"/>
        <v>1.6137008906524919E-2</v>
      </c>
      <c r="U48" s="20">
        <f t="shared" si="12"/>
        <v>1.0075271034400439</v>
      </c>
      <c r="V48" s="21">
        <f t="shared" si="13"/>
        <v>0.75271034400439252</v>
      </c>
    </row>
    <row r="49" spans="1:22" x14ac:dyDescent="0.3">
      <c r="A49">
        <f t="shared" si="0"/>
        <v>47</v>
      </c>
      <c r="B49" s="7">
        <v>43900</v>
      </c>
      <c r="C49" s="8">
        <v>4.165</v>
      </c>
      <c r="D49" s="11">
        <f>TRUNC(1000/((1+C49/100)^(NETWORKDAYS($B49,$C$2-1,Feriados!$A$1:$A$936)/252)),6)</f>
        <v>948.27326400000004</v>
      </c>
      <c r="E49" s="13">
        <f t="shared" si="1"/>
        <v>0.1290291254890219</v>
      </c>
      <c r="F49" s="12">
        <f t="shared" si="2"/>
        <v>1.0179643274889436</v>
      </c>
      <c r="G49" s="13">
        <f t="shared" si="3"/>
        <v>1.796432748894361</v>
      </c>
      <c r="H49" s="8">
        <v>4.92</v>
      </c>
      <c r="I49" s="14">
        <f>TRUNC(1000/((1+H49/100)^(NETWORKDAYS($B49,$H$2-1,Feriados!$A$1:$A$936)/252)),6)</f>
        <v>895.35001</v>
      </c>
      <c r="J49" s="16">
        <f t="shared" si="4"/>
        <v>0.26671292496920351</v>
      </c>
      <c r="K49" s="15">
        <f t="shared" si="5"/>
        <v>1.0238092893701665</v>
      </c>
      <c r="L49" s="16">
        <f t="shared" si="6"/>
        <v>2.3809289370166464</v>
      </c>
      <c r="M49" s="8">
        <v>5.5793999999999997</v>
      </c>
      <c r="N49" s="17">
        <f>TRUNC(1000/((1+M49/100)^(NETWORKDAYS($B49,$M$2-1,Feriados!$A$1:$A$936)/252)),6)</f>
        <v>836.07418700000005</v>
      </c>
      <c r="O49" s="19">
        <f t="shared" si="7"/>
        <v>0.45289035767728247</v>
      </c>
      <c r="P49" s="18">
        <f t="shared" si="8"/>
        <v>1.0246736269004626</v>
      </c>
      <c r="Q49" s="19">
        <f t="shared" si="9"/>
        <v>2.4673626900462597</v>
      </c>
      <c r="R49" s="9">
        <v>4.1500000000000004</v>
      </c>
      <c r="S49" s="20">
        <f t="shared" si="10"/>
        <v>1.0076896881784616</v>
      </c>
      <c r="T49" s="21">
        <f t="shared" si="11"/>
        <v>1.6137008906524919E-2</v>
      </c>
      <c r="U49" s="20">
        <f t="shared" si="12"/>
        <v>1.0076896881784616</v>
      </c>
      <c r="V49" s="21">
        <f t="shared" si="13"/>
        <v>0.76896881784616067</v>
      </c>
    </row>
    <row r="50" spans="1:22" x14ac:dyDescent="0.3">
      <c r="A50">
        <f t="shared" si="0"/>
        <v>48</v>
      </c>
      <c r="B50" s="7">
        <v>43901</v>
      </c>
      <c r="C50" s="8">
        <v>4.5750000000000002</v>
      </c>
      <c r="D50" s="11">
        <f>TRUNC(1000/((1+C50/100)^(NETWORKDAYS($B50,$C$2-1,Feriados!$A$1:$A$936)/252)),6)</f>
        <v>943.60453900000005</v>
      </c>
      <c r="E50" s="13">
        <f t="shared" si="1"/>
        <v>-0.49233962163041101</v>
      </c>
      <c r="F50" s="12">
        <f t="shared" si="2"/>
        <v>1.012952485770652</v>
      </c>
      <c r="G50" s="13">
        <f t="shared" si="3"/>
        <v>1.2952485770652</v>
      </c>
      <c r="H50" s="8">
        <v>5.5011000000000001</v>
      </c>
      <c r="I50" s="14">
        <f>TRUNC(1000/((1+H50/100)^(NETWORKDAYS($B50,$H$2-1,Feriados!$A$1:$A$936)/252)),6)</f>
        <v>884.22807799999998</v>
      </c>
      <c r="J50" s="16">
        <f t="shared" si="4"/>
        <v>-1.2421881806870205</v>
      </c>
      <c r="K50" s="15">
        <f t="shared" si="5"/>
        <v>1.0110916513848345</v>
      </c>
      <c r="L50" s="16">
        <f t="shared" si="6"/>
        <v>1.1091651384834478</v>
      </c>
      <c r="M50" s="8">
        <v>6.29</v>
      </c>
      <c r="N50" s="17">
        <f>TRUNC(1000/((1+M50/100)^(NETWORKDAYS($B50,$M$2-1,Feriados!$A$1:$A$936)/252)),6)</f>
        <v>817.981087</v>
      </c>
      <c r="O50" s="19">
        <f t="shared" si="7"/>
        <v>-2.1640543723663641</v>
      </c>
      <c r="P50" s="18">
        <f t="shared" si="8"/>
        <v>1.0024991324750381</v>
      </c>
      <c r="Q50" s="19">
        <f t="shared" si="9"/>
        <v>0.24991324750380794</v>
      </c>
      <c r="R50" s="9">
        <v>4.1500000000000004</v>
      </c>
      <c r="S50" s="20">
        <f t="shared" si="10"/>
        <v>1.0078522991531931</v>
      </c>
      <c r="T50" s="21">
        <f t="shared" si="11"/>
        <v>1.6137008906524919E-2</v>
      </c>
      <c r="U50" s="20">
        <f t="shared" si="12"/>
        <v>1.0078522991531931</v>
      </c>
      <c r="V50" s="21">
        <f t="shared" si="13"/>
        <v>0.78522991531930764</v>
      </c>
    </row>
    <row r="51" spans="1:22" x14ac:dyDescent="0.3">
      <c r="A51">
        <f t="shared" si="0"/>
        <v>49</v>
      </c>
      <c r="B51" s="7">
        <v>43902</v>
      </c>
      <c r="C51" s="8">
        <v>5.6470000000000002</v>
      </c>
      <c r="D51" s="11">
        <f>TRUNC(1000/((1+C51/100)^(NETWORKDAYS($B51,$C$2-1,Feriados!$A$1:$A$936)/252)),6)</f>
        <v>931.401974</v>
      </c>
      <c r="E51" s="13">
        <f t="shared" si="1"/>
        <v>-1.2931863397914412</v>
      </c>
      <c r="F51" s="12">
        <f t="shared" si="2"/>
        <v>0.99985312259608805</v>
      </c>
      <c r="G51" s="13">
        <f t="shared" si="3"/>
        <v>-1.4687740391194914E-2</v>
      </c>
      <c r="H51" s="8">
        <v>6.7782999999999998</v>
      </c>
      <c r="I51" s="14">
        <f>TRUNC(1000/((1+H51/100)^(NETWORKDAYS($B51,$H$2-1,Feriados!$A$1:$A$936)/252)),6)</f>
        <v>860.339651</v>
      </c>
      <c r="J51" s="16">
        <f t="shared" si="4"/>
        <v>-2.701613711931905</v>
      </c>
      <c r="K51" s="15">
        <f t="shared" si="5"/>
        <v>0.98377586069082301</v>
      </c>
      <c r="L51" s="16">
        <f t="shared" si="6"/>
        <v>-1.6224139309176988</v>
      </c>
      <c r="M51" s="8">
        <v>7.64</v>
      </c>
      <c r="N51" s="17">
        <f>TRUNC(1000/((1+M51/100)^(NETWORKDAYS($B51,$M$2-1,Feriados!$A$1:$A$936)/252)),6)</f>
        <v>784.90430800000001</v>
      </c>
      <c r="O51" s="19">
        <f t="shared" si="7"/>
        <v>-4.0437095093862503</v>
      </c>
      <c r="P51" s="18">
        <f t="shared" si="8"/>
        <v>0.96196097972363026</v>
      </c>
      <c r="Q51" s="19">
        <f t="shared" si="9"/>
        <v>-3.8039020276369739</v>
      </c>
      <c r="R51" s="9">
        <v>4.1500000000000004</v>
      </c>
      <c r="S51" s="20">
        <f t="shared" si="10"/>
        <v>1.0080149363684721</v>
      </c>
      <c r="T51" s="21">
        <f t="shared" si="11"/>
        <v>1.6137008906524919E-2</v>
      </c>
      <c r="U51" s="20">
        <f t="shared" si="12"/>
        <v>1.0080149363684721</v>
      </c>
      <c r="V51" s="21">
        <f t="shared" si="13"/>
        <v>0.80149363684720587</v>
      </c>
    </row>
    <row r="52" spans="1:22" x14ac:dyDescent="0.3">
      <c r="A52">
        <f t="shared" si="0"/>
        <v>50</v>
      </c>
      <c r="B52" s="7">
        <v>43903</v>
      </c>
      <c r="C52" s="8">
        <v>4.7805999999999997</v>
      </c>
      <c r="D52" s="11">
        <f>TRUNC(1000/((1+C52/100)^(NETWORKDAYS($B52,$C$2-1,Feriados!$A$1:$A$936)/252)),6)</f>
        <v>941.55154800000003</v>
      </c>
      <c r="E52" s="13">
        <f t="shared" si="1"/>
        <v>1.0897093074015762</v>
      </c>
      <c r="F52" s="12">
        <f t="shared" si="2"/>
        <v>1.0107486151333629</v>
      </c>
      <c r="G52" s="13">
        <f t="shared" si="3"/>
        <v>1.0748615133362893</v>
      </c>
      <c r="H52" s="8">
        <v>5.8303000000000003</v>
      </c>
      <c r="I52" s="14">
        <f>TRUNC(1000/((1+H52/100)^(NETWORKDAYS($B52,$H$2-1,Feriados!$A$1:$A$936)/252)),6)</f>
        <v>878.31611299999997</v>
      </c>
      <c r="J52" s="16">
        <f t="shared" si="4"/>
        <v>2.0894610610013631</v>
      </c>
      <c r="K52" s="15">
        <f t="shared" si="5"/>
        <v>1.0043314742274887</v>
      </c>
      <c r="L52" s="16">
        <f t="shared" si="6"/>
        <v>0.43314742274886964</v>
      </c>
      <c r="M52" s="8">
        <v>6.4539999999999997</v>
      </c>
      <c r="N52" s="17">
        <f>TRUNC(1000/((1+M52/100)^(NETWORKDAYS($B52,$M$2-1,Feriados!$A$1:$A$936)/252)),6)</f>
        <v>814.24195999999995</v>
      </c>
      <c r="O52" s="19">
        <f t="shared" si="7"/>
        <v>3.7377361419705712</v>
      </c>
      <c r="P52" s="18">
        <f t="shared" si="8"/>
        <v>0.99791654293441456</v>
      </c>
      <c r="Q52" s="19">
        <f t="shared" si="9"/>
        <v>-0.20834570655854368</v>
      </c>
      <c r="R52" s="9">
        <v>4.1500000000000004</v>
      </c>
      <c r="S52" s="20">
        <f t="shared" si="10"/>
        <v>1.0081775998285329</v>
      </c>
      <c r="T52" s="21">
        <f t="shared" si="11"/>
        <v>1.6137008906524919E-2</v>
      </c>
      <c r="U52" s="20">
        <f t="shared" si="12"/>
        <v>1.0081775998285329</v>
      </c>
      <c r="V52" s="21">
        <f t="shared" si="13"/>
        <v>0.81775998285329443</v>
      </c>
    </row>
    <row r="53" spans="1:22" x14ac:dyDescent="0.3">
      <c r="A53">
        <f t="shared" si="0"/>
        <v>51</v>
      </c>
      <c r="B53" s="7">
        <v>43906</v>
      </c>
      <c r="C53" s="8">
        <v>4.3695000000000004</v>
      </c>
      <c r="D53" s="11">
        <f>TRUNC(1000/((1+C53/100)^(NETWORKDAYS($B53,$C$2-1,Feriados!$A$1:$A$936)/252)),6)</f>
        <v>946.49789699999997</v>
      </c>
      <c r="E53" s="13">
        <f t="shared" si="1"/>
        <v>0.52534022279573378</v>
      </c>
      <c r="F53" s="12">
        <f t="shared" si="2"/>
        <v>1.0160584841600093</v>
      </c>
      <c r="G53" s="13">
        <f t="shared" si="3"/>
        <v>1.6058484160009323</v>
      </c>
      <c r="H53" s="8">
        <v>5.5</v>
      </c>
      <c r="I53" s="14">
        <f>TRUNC(1000/((1+H53/100)^(NETWORKDAYS($B53,$H$2-1,Feriados!$A$1:$A$936)/252)),6)</f>
        <v>884.81305299999997</v>
      </c>
      <c r="J53" s="16">
        <f t="shared" si="4"/>
        <v>0.73970406597789751</v>
      </c>
      <c r="K53" s="15">
        <f t="shared" si="5"/>
        <v>1.0117605549782451</v>
      </c>
      <c r="L53" s="16">
        <f t="shared" si="6"/>
        <v>1.176055497824513</v>
      </c>
      <c r="M53" s="8">
        <v>6.2713999999999999</v>
      </c>
      <c r="N53" s="17">
        <f>TRUNC(1000/((1+M53/100)^(NETWORKDAYS($B53,$M$2-1,Feriados!$A$1:$A$936)/252)),6)</f>
        <v>819.04559200000006</v>
      </c>
      <c r="O53" s="19">
        <f t="shared" si="7"/>
        <v>0.58995141935451745</v>
      </c>
      <c r="P53" s="18">
        <f t="shared" si="8"/>
        <v>1.0038037657434298</v>
      </c>
      <c r="Q53" s="19">
        <f t="shared" si="9"/>
        <v>0.38037657434297767</v>
      </c>
      <c r="R53" s="9">
        <v>4.1500000000000004</v>
      </c>
      <c r="S53" s="20">
        <f t="shared" si="10"/>
        <v>1.0083402895376108</v>
      </c>
      <c r="T53" s="21">
        <f t="shared" si="11"/>
        <v>1.6137008906524919E-2</v>
      </c>
      <c r="U53" s="20">
        <f t="shared" si="12"/>
        <v>1.0083402895376108</v>
      </c>
      <c r="V53" s="21">
        <f t="shared" si="13"/>
        <v>0.83402895376107899</v>
      </c>
    </row>
    <row r="54" spans="1:22" x14ac:dyDescent="0.3">
      <c r="A54">
        <f t="shared" si="0"/>
        <v>52</v>
      </c>
      <c r="B54" s="7">
        <v>43907</v>
      </c>
      <c r="C54" s="8">
        <v>4.0068999999999999</v>
      </c>
      <c r="D54" s="11">
        <f>TRUNC(1000/((1+C54/100)^(NETWORKDAYS($B54,$C$2-1,Feriados!$A$1:$A$936)/252)),6)</f>
        <v>950.89081899999996</v>
      </c>
      <c r="E54" s="13">
        <f t="shared" si="1"/>
        <v>0.46412379931575209</v>
      </c>
      <c r="F54" s="12">
        <f t="shared" si="2"/>
        <v>1.0207742533999629</v>
      </c>
      <c r="G54" s="13">
        <f t="shared" si="3"/>
        <v>2.0774253399962861</v>
      </c>
      <c r="H54" s="8">
        <v>4.9400000000000004</v>
      </c>
      <c r="I54" s="14">
        <f>TRUNC(1000/((1+H54/100)^(NETWORKDAYS($B54,$H$2-1,Feriados!$A$1:$A$936)/252)),6)</f>
        <v>895.81394699999998</v>
      </c>
      <c r="J54" s="16">
        <f t="shared" si="4"/>
        <v>1.2433015045043572</v>
      </c>
      <c r="K54" s="15">
        <f t="shared" si="5"/>
        <v>1.0243397891802712</v>
      </c>
      <c r="L54" s="16">
        <f t="shared" si="6"/>
        <v>2.4339789180271243</v>
      </c>
      <c r="M54" s="8">
        <v>5.7916999999999996</v>
      </c>
      <c r="N54" s="17">
        <f>TRUNC(1000/((1+M54/100)^(NETWORKDAYS($B54,$M$2-1,Feriados!$A$1:$A$936)/252)),6)</f>
        <v>831.48247800000001</v>
      </c>
      <c r="O54" s="19">
        <f t="shared" si="7"/>
        <v>1.5184607696417496</v>
      </c>
      <c r="P54" s="18">
        <f t="shared" si="8"/>
        <v>1.0190461321304303</v>
      </c>
      <c r="Q54" s="19">
        <f t="shared" si="9"/>
        <v>1.9046132130430271</v>
      </c>
      <c r="R54" s="9">
        <v>4.1500000000000004</v>
      </c>
      <c r="S54" s="20">
        <f t="shared" si="10"/>
        <v>1.0085030054999415</v>
      </c>
      <c r="T54" s="21">
        <f t="shared" si="11"/>
        <v>1.6137008906524919E-2</v>
      </c>
      <c r="U54" s="20">
        <f t="shared" si="12"/>
        <v>1.0085030054999415</v>
      </c>
      <c r="V54" s="21">
        <f t="shared" si="13"/>
        <v>0.85030054999415405</v>
      </c>
    </row>
    <row r="55" spans="1:22" x14ac:dyDescent="0.3">
      <c r="A55">
        <f t="shared" si="0"/>
        <v>53</v>
      </c>
      <c r="B55" s="7">
        <v>43908</v>
      </c>
      <c r="C55" s="8">
        <v>4.8070000000000004</v>
      </c>
      <c r="D55" s="11">
        <f>TRUNC(1000/((1+C55/100)^(NETWORKDAYS($B55,$C$2-1,Feriados!$A$1:$A$936)/252)),6)</f>
        <v>941.77192700000001</v>
      </c>
      <c r="E55" s="13">
        <f t="shared" si="1"/>
        <v>-0.95898412496924212</v>
      </c>
      <c r="F55" s="12">
        <f t="shared" si="2"/>
        <v>1.010985190358084</v>
      </c>
      <c r="G55" s="13">
        <f t="shared" si="3"/>
        <v>1.0985190358083985</v>
      </c>
      <c r="H55" s="8">
        <v>6.4344000000000001</v>
      </c>
      <c r="I55" s="14">
        <f>TRUNC(1000/((1+H55/100)^(NETWORKDAYS($B55,$H$2-1,Feriados!$A$1:$A$936)/252)),6)</f>
        <v>867.58729800000003</v>
      </c>
      <c r="J55" s="16">
        <f t="shared" si="4"/>
        <v>-3.150949937152514</v>
      </c>
      <c r="K55" s="15">
        <f t="shared" si="5"/>
        <v>0.99206335523686728</v>
      </c>
      <c r="L55" s="16">
        <f t="shared" si="6"/>
        <v>-0.79366447631327164</v>
      </c>
      <c r="M55" s="8">
        <v>7.4661</v>
      </c>
      <c r="N55" s="17">
        <f>TRUNC(1000/((1+M55/100)^(NETWORKDAYS($B55,$M$2-1,Feriados!$A$1:$A$936)/252)),6)</f>
        <v>789.99274600000001</v>
      </c>
      <c r="O55" s="19">
        <f t="shared" si="7"/>
        <v>-4.9898504295360464</v>
      </c>
      <c r="P55" s="18">
        <f t="shared" si="8"/>
        <v>0.96819725432914949</v>
      </c>
      <c r="Q55" s="19">
        <f t="shared" si="9"/>
        <v>-3.1802745670850507</v>
      </c>
      <c r="R55" s="9">
        <v>4.1500000000000004</v>
      </c>
      <c r="S55" s="20">
        <f t="shared" si="10"/>
        <v>1.0086657477197616</v>
      </c>
      <c r="T55" s="21">
        <f t="shared" si="11"/>
        <v>1.6137008906524919E-2</v>
      </c>
      <c r="U55" s="20">
        <f t="shared" si="12"/>
        <v>1.0086657477197616</v>
      </c>
      <c r="V55" s="21">
        <f t="shared" si="13"/>
        <v>0.86657477197615851</v>
      </c>
    </row>
    <row r="56" spans="1:22" x14ac:dyDescent="0.3">
      <c r="A56">
        <f t="shared" si="0"/>
        <v>54</v>
      </c>
      <c r="B56" s="7">
        <v>43909</v>
      </c>
      <c r="C56" s="8">
        <v>4.8121</v>
      </c>
      <c r="D56" s="11">
        <f>TRUNC(1000/((1+C56/100)^(NETWORKDAYS($B56,$C$2-1,Feriados!$A$1:$A$936)/252)),6)</f>
        <v>941.88902299999995</v>
      </c>
      <c r="E56" s="13">
        <f t="shared" si="1"/>
        <v>1.243358361433522E-2</v>
      </c>
      <c r="F56" s="12">
        <f t="shared" si="2"/>
        <v>1.0111108920470557</v>
      </c>
      <c r="G56" s="13">
        <f t="shared" si="3"/>
        <v>1.1110892047055732</v>
      </c>
      <c r="H56" s="8">
        <v>6.524</v>
      </c>
      <c r="I56" s="14">
        <f>TRUNC(1000/((1+H56/100)^(NETWORKDAYS($B56,$H$2-1,Feriados!$A$1:$A$936)/252)),6)</f>
        <v>866.14318000000003</v>
      </c>
      <c r="J56" s="16">
        <f t="shared" si="4"/>
        <v>-0.16645218335135104</v>
      </c>
      <c r="K56" s="15">
        <f t="shared" si="5"/>
        <v>0.9904120441218468</v>
      </c>
      <c r="L56" s="16">
        <f t="shared" si="6"/>
        <v>-0.95879558781531982</v>
      </c>
      <c r="M56" s="8">
        <v>7.3878000000000004</v>
      </c>
      <c r="N56" s="17">
        <f>TRUNC(1000/((1+M56/100)^(NETWORKDAYS($B56,$M$2-1,Feriados!$A$1:$A$936)/252)),6)</f>
        <v>792.10406499999999</v>
      </c>
      <c r="O56" s="19">
        <f t="shared" si="7"/>
        <v>0.267258023657857</v>
      </c>
      <c r="P56" s="18">
        <f t="shared" si="8"/>
        <v>0.97078483917617919</v>
      </c>
      <c r="Q56" s="19">
        <f t="shared" si="9"/>
        <v>-2.9215160823820807</v>
      </c>
      <c r="R56" s="9">
        <v>3.65</v>
      </c>
      <c r="S56" s="20">
        <f t="shared" si="10"/>
        <v>1.0088285162013082</v>
      </c>
      <c r="T56" s="21">
        <f t="shared" si="11"/>
        <v>1.6137008906524919E-2</v>
      </c>
      <c r="U56" s="20">
        <f t="shared" si="12"/>
        <v>1.0088285162013082</v>
      </c>
      <c r="V56" s="21">
        <f t="shared" si="13"/>
        <v>0.88285162013082008</v>
      </c>
    </row>
    <row r="57" spans="1:22" x14ac:dyDescent="0.3">
      <c r="A57">
        <f t="shared" si="0"/>
        <v>55</v>
      </c>
      <c r="B57" s="7">
        <v>43910</v>
      </c>
      <c r="C57" s="8">
        <v>4.68</v>
      </c>
      <c r="D57" s="11">
        <f>TRUNC(1000/((1+C57/100)^(NETWORKDAYS($B57,$C$2-1,Feriados!$A$1:$A$936)/252)),6)</f>
        <v>943.57458799999995</v>
      </c>
      <c r="E57" s="13">
        <f t="shared" si="1"/>
        <v>0.17895579615434531</v>
      </c>
      <c r="F57" s="12">
        <f t="shared" si="2"/>
        <v>1.0129203335939219</v>
      </c>
      <c r="G57" s="13">
        <f t="shared" si="3"/>
        <v>1.2920333593921862</v>
      </c>
      <c r="H57" s="8">
        <v>6.3731999999999998</v>
      </c>
      <c r="I57" s="14">
        <f>TRUNC(1000/((1+H57/100)^(NETWORKDAYS($B57,$H$2-1,Feriados!$A$1:$A$936)/252)),6)</f>
        <v>869.15075100000001</v>
      </c>
      <c r="J57" s="16">
        <f t="shared" si="4"/>
        <v>0.34723716233613366</v>
      </c>
      <c r="K57" s="15">
        <f t="shared" si="5"/>
        <v>0.99385112279929078</v>
      </c>
      <c r="L57" s="16">
        <f t="shared" si="6"/>
        <v>-0.61488772007092241</v>
      </c>
      <c r="M57" s="8">
        <v>7.4025999999999996</v>
      </c>
      <c r="N57" s="17">
        <f>TRUNC(1000/((1+M57/100)^(NETWORKDAYS($B57,$M$2-1,Feriados!$A$1:$A$936)/252)),6)</f>
        <v>791.97161800000003</v>
      </c>
      <c r="O57" s="19">
        <f t="shared" si="7"/>
        <v>-1.6720909013379082E-2</v>
      </c>
      <c r="P57" s="18">
        <f t="shared" si="8"/>
        <v>0.97062251512650488</v>
      </c>
      <c r="Q57" s="19">
        <f t="shared" si="9"/>
        <v>-2.9377484873495119</v>
      </c>
      <c r="R57" s="9">
        <v>3.65</v>
      </c>
      <c r="S57" s="20">
        <f t="shared" si="10"/>
        <v>1.0089720428868836</v>
      </c>
      <c r="T57" s="21">
        <f t="shared" si="11"/>
        <v>1.4227064686456181E-2</v>
      </c>
      <c r="U57" s="20">
        <f t="shared" si="12"/>
        <v>1.0089720428868836</v>
      </c>
      <c r="V57" s="21">
        <f t="shared" si="13"/>
        <v>0.897204288688358</v>
      </c>
    </row>
    <row r="58" spans="1:22" x14ac:dyDescent="0.3">
      <c r="A58">
        <f t="shared" si="0"/>
        <v>56</v>
      </c>
      <c r="B58" s="7">
        <v>43913</v>
      </c>
      <c r="C58" s="8">
        <v>4.58</v>
      </c>
      <c r="D58" s="11">
        <f>TRUNC(1000/((1+C58/100)^(NETWORKDAYS($B58,$C$2-1,Feriados!$A$1:$A$936)/252)),6)</f>
        <v>944.88834999999995</v>
      </c>
      <c r="E58" s="13">
        <f t="shared" si="1"/>
        <v>0.13923244825664316</v>
      </c>
      <c r="F58" s="12">
        <f t="shared" si="2"/>
        <v>1.0143306473732741</v>
      </c>
      <c r="G58" s="13">
        <f t="shared" si="3"/>
        <v>1.4330647373274052</v>
      </c>
      <c r="H58" s="8">
        <v>6.5148000000000001</v>
      </c>
      <c r="I58" s="14">
        <f>TRUNC(1000/((1+H58/100)^(NETWORKDAYS($B58,$H$2-1,Feriados!$A$1:$A$936)/252)),6)</f>
        <v>866.747344</v>
      </c>
      <c r="J58" s="16">
        <f t="shared" si="4"/>
        <v>-0.27652360620235017</v>
      </c>
      <c r="K58" s="15">
        <f t="shared" si="5"/>
        <v>0.99110288983424366</v>
      </c>
      <c r="L58" s="16">
        <f t="shared" si="6"/>
        <v>-0.8897110165756339</v>
      </c>
      <c r="M58" s="8">
        <v>7.8391999999999999</v>
      </c>
      <c r="N58" s="17">
        <f>TRUNC(1000/((1+M58/100)^(NETWORKDAYS($B58,$M$2-1,Feriados!$A$1:$A$936)/252)),6)</f>
        <v>781.78199600000005</v>
      </c>
      <c r="O58" s="19">
        <f t="shared" si="7"/>
        <v>-1.2866145412801844</v>
      </c>
      <c r="P58" s="18">
        <f t="shared" si="8"/>
        <v>0.95813434470594783</v>
      </c>
      <c r="Q58" s="19">
        <f t="shared" si="9"/>
        <v>-4.1865655294052173</v>
      </c>
      <c r="R58" s="9">
        <v>3.65</v>
      </c>
      <c r="S58" s="20">
        <f t="shared" si="10"/>
        <v>1.0091155899920934</v>
      </c>
      <c r="T58" s="21">
        <f t="shared" si="11"/>
        <v>1.4227064686456181E-2</v>
      </c>
      <c r="U58" s="20">
        <f t="shared" si="12"/>
        <v>1.0091155899920934</v>
      </c>
      <c r="V58" s="21">
        <f t="shared" si="13"/>
        <v>0.91155899920933869</v>
      </c>
    </row>
    <row r="59" spans="1:22" x14ac:dyDescent="0.3">
      <c r="A59">
        <f t="shared" si="0"/>
        <v>57</v>
      </c>
      <c r="B59" s="7">
        <v>43914</v>
      </c>
      <c r="C59" s="8">
        <v>4.2321999999999997</v>
      </c>
      <c r="D59" s="11">
        <f>TRUNC(1000/((1+C59/100)^(NETWORKDAYS($B59,$C$2-1,Feriados!$A$1:$A$936)/252)),6)</f>
        <v>949.03736300000003</v>
      </c>
      <c r="E59" s="13">
        <f t="shared" si="1"/>
        <v>0.4391008736640778</v>
      </c>
      <c r="F59" s="12">
        <f t="shared" si="2"/>
        <v>1.0187845821077326</v>
      </c>
      <c r="G59" s="13">
        <f t="shared" si="3"/>
        <v>1.8784582107732595</v>
      </c>
      <c r="H59" s="8">
        <v>5.9226000000000001</v>
      </c>
      <c r="I59" s="14">
        <f>TRUNC(1000/((1+H59/100)^(NETWORKDAYS($B59,$H$2-1,Feriados!$A$1:$A$936)/252)),6)</f>
        <v>877.96679900000004</v>
      </c>
      <c r="J59" s="16">
        <f t="shared" si="4"/>
        <v>1.2944320023206224</v>
      </c>
      <c r="K59" s="15">
        <f t="shared" si="5"/>
        <v>1.0039320428161826</v>
      </c>
      <c r="L59" s="16">
        <f t="shared" si="6"/>
        <v>0.3932042816182646</v>
      </c>
      <c r="M59" s="8">
        <v>7.3563999999999998</v>
      </c>
      <c r="N59" s="17">
        <f>TRUNC(1000/((1+M59/100)^(NETWORKDAYS($B59,$M$2-1,Feriados!$A$1:$A$936)/252)),6)</f>
        <v>793.53215399999999</v>
      </c>
      <c r="O59" s="19">
        <f t="shared" si="7"/>
        <v>1.5029967510277631</v>
      </c>
      <c r="P59" s="18">
        <f t="shared" si="8"/>
        <v>0.9725350727773594</v>
      </c>
      <c r="Q59" s="19">
        <f t="shared" si="9"/>
        <v>-2.74649272226406</v>
      </c>
      <c r="R59" s="9">
        <v>3.65</v>
      </c>
      <c r="S59" s="20">
        <f t="shared" si="10"/>
        <v>1.0092591575198426</v>
      </c>
      <c r="T59" s="21">
        <f t="shared" si="11"/>
        <v>1.4227064686456181E-2</v>
      </c>
      <c r="U59" s="20">
        <f t="shared" si="12"/>
        <v>1.0092591575198426</v>
      </c>
      <c r="V59" s="21">
        <f t="shared" si="13"/>
        <v>0.92591575198426312</v>
      </c>
    </row>
    <row r="60" spans="1:22" x14ac:dyDescent="0.3">
      <c r="A60">
        <f t="shared" si="0"/>
        <v>58</v>
      </c>
      <c r="B60" s="7">
        <v>43915</v>
      </c>
      <c r="C60" s="8">
        <v>3.8216999999999999</v>
      </c>
      <c r="D60" s="11">
        <f>TRUNC(1000/((1+C60/100)^(NETWORKDAYS($B60,$C$2-1,Feriados!$A$1:$A$936)/252)),6)</f>
        <v>953.91693499999997</v>
      </c>
      <c r="E60" s="13">
        <f t="shared" si="1"/>
        <v>0.51416015746472699</v>
      </c>
      <c r="F60" s="12">
        <f t="shared" si="2"/>
        <v>1.024022766519324</v>
      </c>
      <c r="G60" s="13">
        <f t="shared" si="3"/>
        <v>2.4022766519324001</v>
      </c>
      <c r="H60" s="8">
        <v>5.2930000000000001</v>
      </c>
      <c r="I60" s="14">
        <f>TRUNC(1000/((1+H60/100)^(NETWORKDAYS($B60,$H$2-1,Feriados!$A$1:$A$936)/252)),6)</f>
        <v>890.06833600000004</v>
      </c>
      <c r="J60" s="16">
        <f t="shared" si="4"/>
        <v>1.378359297160614</v>
      </c>
      <c r="K60" s="15">
        <f t="shared" si="5"/>
        <v>1.0177698334655141</v>
      </c>
      <c r="L60" s="16">
        <f t="shared" si="6"/>
        <v>1.7769833465514084</v>
      </c>
      <c r="M60" s="8">
        <v>6.4512</v>
      </c>
      <c r="N60" s="17">
        <f>TRUNC(1000/((1+M60/100)^(NETWORKDAYS($B60,$M$2-1,Feriados!$A$1:$A$936)/252)),6)</f>
        <v>815.93006200000002</v>
      </c>
      <c r="O60" s="19">
        <f t="shared" si="7"/>
        <v>2.8225583408432398</v>
      </c>
      <c r="P60" s="18">
        <f t="shared" si="8"/>
        <v>0.99998544259166267</v>
      </c>
      <c r="Q60" s="19">
        <f t="shared" si="9"/>
        <v>-1.4557408337334543E-3</v>
      </c>
      <c r="R60" s="9">
        <v>3.65</v>
      </c>
      <c r="S60" s="20">
        <f t="shared" si="10"/>
        <v>1.009402745473037</v>
      </c>
      <c r="T60" s="21">
        <f t="shared" si="11"/>
        <v>1.4227064686456181E-2</v>
      </c>
      <c r="U60" s="20">
        <f t="shared" si="12"/>
        <v>1.009402745473037</v>
      </c>
      <c r="V60" s="21">
        <f t="shared" si="13"/>
        <v>0.94027454730369886</v>
      </c>
    </row>
    <row r="61" spans="1:22" x14ac:dyDescent="0.3">
      <c r="A61">
        <f t="shared" si="0"/>
        <v>59</v>
      </c>
      <c r="B61" s="7">
        <v>43916</v>
      </c>
      <c r="C61" s="8">
        <v>3.8843000000000001</v>
      </c>
      <c r="D61" s="11">
        <f>TRUNC(1000/((1+C61/100)^(NETWORKDAYS($B61,$C$2-1,Feriados!$A$1:$A$936)/252)),6)</f>
        <v>953.33805299999995</v>
      </c>
      <c r="E61" s="13">
        <f t="shared" si="1"/>
        <v>-6.0684738760830026E-2</v>
      </c>
      <c r="F61" s="12">
        <f t="shared" si="2"/>
        <v>1.0234013409786102</v>
      </c>
      <c r="G61" s="13">
        <f t="shared" si="3"/>
        <v>2.3401340978610241</v>
      </c>
      <c r="H61" s="8">
        <v>5.1120000000000001</v>
      </c>
      <c r="I61" s="14">
        <f>TRUNC(1000/((1+H61/100)^(NETWORKDAYS($B61,$H$2-1,Feriados!$A$1:$A$936)/252)),6)</f>
        <v>893.70956000000001</v>
      </c>
      <c r="J61" s="16">
        <f t="shared" si="4"/>
        <v>0.40909488100249192</v>
      </c>
      <c r="K61" s="15">
        <f t="shared" si="5"/>
        <v>1.0219334777546092</v>
      </c>
      <c r="L61" s="16">
        <f t="shared" si="6"/>
        <v>2.1933477754609187</v>
      </c>
      <c r="M61" s="8">
        <v>6.22</v>
      </c>
      <c r="N61" s="17">
        <f>TRUNC(1000/((1+M61/100)^(NETWORKDAYS($B61,$M$2-1,Feriados!$A$1:$A$936)/252)),6)</f>
        <v>821.91997300000003</v>
      </c>
      <c r="O61" s="19">
        <f t="shared" si="7"/>
        <v>0.73412064084483752</v>
      </c>
      <c r="P61" s="18">
        <f t="shared" si="8"/>
        <v>1.0073265421311717</v>
      </c>
      <c r="Q61" s="19">
        <f t="shared" si="9"/>
        <v>0.73265421311716761</v>
      </c>
      <c r="R61" s="9">
        <v>3.65</v>
      </c>
      <c r="S61" s="20">
        <f t="shared" si="10"/>
        <v>1.0095463538545824</v>
      </c>
      <c r="T61" s="21">
        <f t="shared" si="11"/>
        <v>1.4227064686456181E-2</v>
      </c>
      <c r="U61" s="20">
        <f t="shared" si="12"/>
        <v>1.0095463538545824</v>
      </c>
      <c r="V61" s="21">
        <f t="shared" si="13"/>
        <v>0.95463538545823567</v>
      </c>
    </row>
    <row r="62" spans="1:22" x14ac:dyDescent="0.3">
      <c r="A62">
        <f t="shared" si="0"/>
        <v>60</v>
      </c>
      <c r="B62" s="7">
        <v>43917</v>
      </c>
      <c r="C62" s="8">
        <v>3.9098000000000002</v>
      </c>
      <c r="D62" s="11">
        <f>TRUNC(1000/((1+C62/100)^(NETWORKDAYS($B62,$C$2-1,Feriados!$A$1:$A$936)/252)),6)</f>
        <v>953.18975</v>
      </c>
      <c r="E62" s="13">
        <f t="shared" si="1"/>
        <v>-1.5556181727272023E-2</v>
      </c>
      <c r="F62" s="12">
        <f t="shared" si="2"/>
        <v>1.0232421388062083</v>
      </c>
      <c r="G62" s="13">
        <f t="shared" si="3"/>
        <v>2.324213880620829</v>
      </c>
      <c r="H62" s="8">
        <v>5.0728</v>
      </c>
      <c r="I62" s="14">
        <f>TRUNC(1000/((1+H62/100)^(NETWORKDAYS($B62,$H$2-1,Feriados!$A$1:$A$936)/252)),6)</f>
        <v>894.63691100000005</v>
      </c>
      <c r="J62" s="16">
        <f t="shared" si="4"/>
        <v>0.10376424752578384</v>
      </c>
      <c r="K62" s="15">
        <f t="shared" si="5"/>
        <v>1.0229938793380153</v>
      </c>
      <c r="L62" s="16">
        <f t="shared" si="6"/>
        <v>2.2993879338015333</v>
      </c>
      <c r="M62" s="8">
        <v>6.1765999999999996</v>
      </c>
      <c r="N62" s="17">
        <f>TRUNC(1000/((1+M62/100)^(NETWORKDAYS($B62,$M$2-1,Feriados!$A$1:$A$936)/252)),6)</f>
        <v>823.20811400000002</v>
      </c>
      <c r="O62" s="19">
        <f t="shared" si="7"/>
        <v>0.15672340888595038</v>
      </c>
      <c r="P62" s="18">
        <f t="shared" si="8"/>
        <v>1.0089052586266125</v>
      </c>
      <c r="Q62" s="19">
        <f t="shared" si="9"/>
        <v>0.89052586266125111</v>
      </c>
      <c r="R62" s="9">
        <v>3.65</v>
      </c>
      <c r="S62" s="20">
        <f t="shared" si="10"/>
        <v>1.0096899826673851</v>
      </c>
      <c r="T62" s="21">
        <f t="shared" si="11"/>
        <v>1.4227064686456181E-2</v>
      </c>
      <c r="U62" s="20">
        <f t="shared" si="12"/>
        <v>1.0096899826673851</v>
      </c>
      <c r="V62" s="21">
        <f t="shared" si="13"/>
        <v>0.96899826673850775</v>
      </c>
    </row>
    <row r="63" spans="1:22" x14ac:dyDescent="0.3">
      <c r="A63">
        <f t="shared" si="0"/>
        <v>61</v>
      </c>
      <c r="B63" s="7">
        <v>43920</v>
      </c>
      <c r="C63" s="8">
        <v>3.7782</v>
      </c>
      <c r="D63" s="11">
        <f>TRUNC(1000/((1+C63/100)^(NETWORKDAYS($B63,$C$2-1,Feriados!$A$1:$A$936)/252)),6)</f>
        <v>954.84141099999999</v>
      </c>
      <c r="E63" s="13">
        <f t="shared" si="1"/>
        <v>0.17327725146016881</v>
      </c>
      <c r="F63" s="12">
        <f t="shared" si="2"/>
        <v>1.0250151846601139</v>
      </c>
      <c r="G63" s="13">
        <f t="shared" si="3"/>
        <v>2.5015184660113876</v>
      </c>
      <c r="H63" s="8">
        <v>4.8021000000000003</v>
      </c>
      <c r="I63" s="14">
        <f>TRUNC(1000/((1+H63/100)^(NETWORKDAYS($B63,$H$2-1,Feriados!$A$1:$A$936)/252)),6)</f>
        <v>900.01213800000005</v>
      </c>
      <c r="J63" s="16">
        <f t="shared" si="4"/>
        <v>0.6008277697811204</v>
      </c>
      <c r="K63" s="15">
        <f t="shared" si="5"/>
        <v>1.0291403106482393</v>
      </c>
      <c r="L63" s="16">
        <f t="shared" si="6"/>
        <v>2.9140310648239298</v>
      </c>
      <c r="M63" s="8">
        <v>5.8967000000000001</v>
      </c>
      <c r="N63" s="17">
        <f>TRUNC(1000/((1+M63/100)^(NETWORKDAYS($B63,$M$2-1,Feriados!$A$1:$A$936)/252)),6)</f>
        <v>830.48079299999995</v>
      </c>
      <c r="O63" s="19">
        <f t="shared" si="7"/>
        <v>0.88345569927168466</v>
      </c>
      <c r="P63" s="18">
        <f t="shared" si="8"/>
        <v>1.0178184896342011</v>
      </c>
      <c r="Q63" s="19">
        <f t="shared" si="9"/>
        <v>1.7818489634201073</v>
      </c>
      <c r="R63" s="9">
        <v>3.65</v>
      </c>
      <c r="S63" s="20">
        <f t="shared" si="10"/>
        <v>1.0098336319143519</v>
      </c>
      <c r="T63" s="21">
        <f t="shared" si="11"/>
        <v>1.4227064686456181E-2</v>
      </c>
      <c r="U63" s="20">
        <f t="shared" si="12"/>
        <v>1.0098336319143519</v>
      </c>
      <c r="V63" s="21">
        <f t="shared" si="13"/>
        <v>0.98336319143519368</v>
      </c>
    </row>
    <row r="64" spans="1:22" x14ac:dyDescent="0.3">
      <c r="A64">
        <f t="shared" si="0"/>
        <v>62</v>
      </c>
      <c r="B64" s="7">
        <v>43921</v>
      </c>
      <c r="C64" s="8">
        <v>3.5451000000000001</v>
      </c>
      <c r="D64" s="11">
        <f>TRUNC(1000/((1+C64/100)^(NETWORKDAYS($B64,$C$2-1,Feriados!$A$1:$A$936)/252)),6)</f>
        <v>957.652917</v>
      </c>
      <c r="E64" s="13">
        <f t="shared" si="1"/>
        <v>0.29444743049586997</v>
      </c>
      <c r="F64" s="12">
        <f t="shared" si="2"/>
        <v>1.0280333155335382</v>
      </c>
      <c r="G64" s="13">
        <f t="shared" si="3"/>
        <v>2.8033315533538161</v>
      </c>
      <c r="H64" s="8">
        <v>4.7268999999999997</v>
      </c>
      <c r="I64" s="14">
        <f>TRUNC(1000/((1+H64/100)^(NETWORKDAYS($B64,$H$2-1,Feriados!$A$1:$A$936)/252)),6)</f>
        <v>901.62954300000001</v>
      </c>
      <c r="J64" s="16">
        <f t="shared" si="4"/>
        <v>0.17970924298800206</v>
      </c>
      <c r="K64" s="15">
        <f t="shared" si="5"/>
        <v>1.0309897709097897</v>
      </c>
      <c r="L64" s="16">
        <f t="shared" si="6"/>
        <v>3.0989770909789716</v>
      </c>
      <c r="M64" s="8">
        <v>5.86</v>
      </c>
      <c r="N64" s="17">
        <f>TRUNC(1000/((1+M64/100)^(NETWORKDAYS($B64,$M$2-1,Feriados!$A$1:$A$936)/252)),6)</f>
        <v>831.60249899999997</v>
      </c>
      <c r="O64" s="19">
        <f t="shared" si="7"/>
        <v>0.13506706108734612</v>
      </c>
      <c r="P64" s="18">
        <f t="shared" si="8"/>
        <v>1.0191932271553537</v>
      </c>
      <c r="Q64" s="19">
        <f t="shared" si="9"/>
        <v>1.9193227155353654</v>
      </c>
      <c r="R64" s="9">
        <v>3.65</v>
      </c>
      <c r="S64" s="20">
        <f t="shared" si="10"/>
        <v>1.0099773015983899</v>
      </c>
      <c r="T64" s="21">
        <f t="shared" si="11"/>
        <v>1.4227064686456181E-2</v>
      </c>
      <c r="U64" s="20">
        <f t="shared" si="12"/>
        <v>1.0099773015983899</v>
      </c>
      <c r="V64" s="21">
        <f t="shared" si="13"/>
        <v>0.99773015983899427</v>
      </c>
    </row>
    <row r="65" spans="1:22" x14ac:dyDescent="0.3">
      <c r="A65">
        <f t="shared" si="0"/>
        <v>63</v>
      </c>
      <c r="B65" s="7">
        <v>43922</v>
      </c>
      <c r="C65" s="8">
        <v>3.6145999999999998</v>
      </c>
      <c r="D65" s="11">
        <f>TRUNC(1000/((1+C65/100)^(NETWORKDAYS($B65,$C$2-1,Feriados!$A$1:$A$936)/252)),6)</f>
        <v>956.98997699999995</v>
      </c>
      <c r="E65" s="13">
        <f t="shared" si="1"/>
        <v>-6.9225497905522904E-2</v>
      </c>
      <c r="F65" s="12">
        <f t="shared" si="2"/>
        <v>1.0273216543522254</v>
      </c>
      <c r="G65" s="13">
        <f t="shared" si="3"/>
        <v>2.7321654352225444</v>
      </c>
      <c r="H65" s="8">
        <v>4.875</v>
      </c>
      <c r="I65" s="14">
        <f>TRUNC(1000/((1+H65/100)^(NETWORKDAYS($B65,$H$2-1,Feriados!$A$1:$A$936)/252)),6)</f>
        <v>898.947137</v>
      </c>
      <c r="J65" s="16">
        <f t="shared" si="4"/>
        <v>-0.29750644495020184</v>
      </c>
      <c r="K65" s="15">
        <f t="shared" si="5"/>
        <v>1.0279225098945557</v>
      </c>
      <c r="L65" s="16">
        <f t="shared" si="6"/>
        <v>2.7922509894555692</v>
      </c>
      <c r="M65" s="8">
        <v>6.06</v>
      </c>
      <c r="N65" s="17">
        <f>TRUNC(1000/((1+M65/100)^(NETWORKDAYS($B65,$M$2-1,Feriados!$A$1:$A$936)/252)),6)</f>
        <v>826.72830499999998</v>
      </c>
      <c r="O65" s="19">
        <f t="shared" si="7"/>
        <v>-0.58612065330024832</v>
      </c>
      <c r="P65" s="18">
        <f t="shared" si="8"/>
        <v>1.0132195251539589</v>
      </c>
      <c r="Q65" s="19">
        <f t="shared" si="9"/>
        <v>1.3219525153958855</v>
      </c>
      <c r="R65" s="9">
        <v>3.65</v>
      </c>
      <c r="S65" s="20">
        <f t="shared" si="10"/>
        <v>1.0101209917224068</v>
      </c>
      <c r="T65" s="21">
        <f t="shared" si="11"/>
        <v>1.4227064686456181E-2</v>
      </c>
      <c r="U65" s="20">
        <f t="shared" si="12"/>
        <v>1.0101209917224068</v>
      </c>
      <c r="V65" s="21">
        <f t="shared" si="13"/>
        <v>1.0120991722406769</v>
      </c>
    </row>
    <row r="66" spans="1:22" x14ac:dyDescent="0.3">
      <c r="A66">
        <f t="shared" si="0"/>
        <v>64</v>
      </c>
      <c r="B66" s="7">
        <v>43923</v>
      </c>
      <c r="C66" s="8">
        <v>3.5522</v>
      </c>
      <c r="D66" s="11">
        <f>TRUNC(1000/((1+C66/100)^(NETWORKDAYS($B66,$C$2-1,Feriados!$A$1:$A$936)/252)),6)</f>
        <v>957.83667400000002</v>
      </c>
      <c r="E66" s="13">
        <f t="shared" si="1"/>
        <v>8.847501231459276E-2</v>
      </c>
      <c r="F66" s="12">
        <f t="shared" si="2"/>
        <v>1.0282305773124241</v>
      </c>
      <c r="G66" s="13">
        <f t="shared" si="3"/>
        <v>2.8230577312424066</v>
      </c>
      <c r="H66" s="8">
        <v>4.7668999999999997</v>
      </c>
      <c r="I66" s="14">
        <f>TRUNC(1000/((1+H66/100)^(NETWORKDAYS($B66,$H$2-1,Feriados!$A$1:$A$936)/252)),6)</f>
        <v>901.19091900000001</v>
      </c>
      <c r="J66" s="16">
        <f t="shared" si="4"/>
        <v>0.24960110641076838</v>
      </c>
      <c r="K66" s="15">
        <f t="shared" si="5"/>
        <v>1.0304882158522979</v>
      </c>
      <c r="L66" s="16">
        <f t="shared" si="6"/>
        <v>3.0488215852297884</v>
      </c>
      <c r="M66" s="8">
        <v>6</v>
      </c>
      <c r="N66" s="17">
        <f>TRUNC(1000/((1+M66/100)^(NETWORKDAYS($B66,$M$2-1,Feriados!$A$1:$A$936)/252)),6)</f>
        <v>828.43423600000006</v>
      </c>
      <c r="O66" s="19">
        <f t="shared" si="7"/>
        <v>0.20634723520203124</v>
      </c>
      <c r="P66" s="18">
        <f t="shared" si="8"/>
        <v>1.0153102756306411</v>
      </c>
      <c r="Q66" s="19">
        <f t="shared" si="9"/>
        <v>1.5310275630641135</v>
      </c>
      <c r="R66" s="9">
        <v>3.65</v>
      </c>
      <c r="S66" s="20">
        <f t="shared" si="10"/>
        <v>1.0102647022893105</v>
      </c>
      <c r="T66" s="21">
        <f t="shared" si="11"/>
        <v>1.4227064686456181E-2</v>
      </c>
      <c r="U66" s="20">
        <f t="shared" si="12"/>
        <v>1.0102647022893105</v>
      </c>
      <c r="V66" s="21">
        <f t="shared" si="13"/>
        <v>1.0264702289310534</v>
      </c>
    </row>
    <row r="67" spans="1:22" x14ac:dyDescent="0.3">
      <c r="A67">
        <f t="shared" si="0"/>
        <v>65</v>
      </c>
      <c r="B67" s="7">
        <v>43924</v>
      </c>
      <c r="C67" s="8">
        <v>3.5335999999999999</v>
      </c>
      <c r="D67" s="11">
        <f>TRUNC(1000/((1+C67/100)^(NETWORKDAYS($B67,$C$2-1,Feriados!$A$1:$A$936)/252)),6)</f>
        <v>958.18107299999997</v>
      </c>
      <c r="E67" s="13">
        <f t="shared" si="1"/>
        <v>3.5955921228381094E-2</v>
      </c>
      <c r="F67" s="12">
        <f t="shared" si="2"/>
        <v>1.0286002870888487</v>
      </c>
      <c r="G67" s="13">
        <f t="shared" si="3"/>
        <v>2.8600287088848653</v>
      </c>
      <c r="H67" s="8">
        <v>4.8638000000000003</v>
      </c>
      <c r="I67" s="14">
        <f>TRUNC(1000/((1+H67/100)^(NETWORKDAYS($B67,$H$2-1,Feriados!$A$1:$A$936)/252)),6)</f>
        <v>899.50101400000005</v>
      </c>
      <c r="J67" s="16">
        <f t="shared" si="4"/>
        <v>-0.18751908883803958</v>
      </c>
      <c r="K67" s="15">
        <f t="shared" si="5"/>
        <v>1.0285558537393482</v>
      </c>
      <c r="L67" s="16">
        <f t="shared" si="6"/>
        <v>2.8555853739348214</v>
      </c>
      <c r="M67" s="8">
        <v>6.1890999999999998</v>
      </c>
      <c r="N67" s="17">
        <f>TRUNC(1000/((1+M67/100)^(NETWORKDAYS($B67,$M$2-1,Feriados!$A$1:$A$936)/252)),6)</f>
        <v>823.87466099999995</v>
      </c>
      <c r="O67" s="19">
        <f t="shared" si="7"/>
        <v>-0.55038466565741073</v>
      </c>
      <c r="P67" s="18">
        <f t="shared" si="8"/>
        <v>1.009722163564726</v>
      </c>
      <c r="Q67" s="19">
        <f t="shared" si="9"/>
        <v>0.97221635647259941</v>
      </c>
      <c r="R67" s="9">
        <v>3.65</v>
      </c>
      <c r="S67" s="20">
        <f t="shared" si="10"/>
        <v>1.0104084333020096</v>
      </c>
      <c r="T67" s="21">
        <f t="shared" si="11"/>
        <v>1.4227064686456181E-2</v>
      </c>
      <c r="U67" s="20">
        <f t="shared" si="12"/>
        <v>1.0104084333020096</v>
      </c>
      <c r="V67" s="21">
        <f t="shared" si="13"/>
        <v>1.0408433302009579</v>
      </c>
    </row>
    <row r="68" spans="1:22" x14ac:dyDescent="0.3">
      <c r="A68">
        <f t="shared" si="0"/>
        <v>66</v>
      </c>
      <c r="B68" s="7">
        <v>43927</v>
      </c>
      <c r="C68" s="8">
        <v>3.6223000000000001</v>
      </c>
      <c r="D68" s="11">
        <f>TRUNC(1000/((1+C68/100)^(NETWORKDAYS($B68,$C$2-1,Feriados!$A$1:$A$936)/252)),6)</f>
        <v>957.30736300000001</v>
      </c>
      <c r="E68" s="13">
        <f t="shared" si="1"/>
        <v>-9.1184226512053268E-2</v>
      </c>
      <c r="F68" s="12">
        <f t="shared" si="2"/>
        <v>1.0276623658731658</v>
      </c>
      <c r="G68" s="13">
        <f t="shared" si="3"/>
        <v>2.766236587316584</v>
      </c>
      <c r="H68" s="8">
        <v>4.8391999999999999</v>
      </c>
      <c r="I68" s="14">
        <f>TRUNC(1000/((1+H68/100)^(NETWORKDAYS($B68,$H$2-1,Feriados!$A$1:$A$936)/252)),6)</f>
        <v>900.14057400000002</v>
      </c>
      <c r="J68" s="16">
        <f t="shared" si="4"/>
        <v>7.1101643027149386E-2</v>
      </c>
      <c r="K68" s="15">
        <f t="shared" si="5"/>
        <v>1.0292871738508089</v>
      </c>
      <c r="L68" s="16">
        <f t="shared" si="6"/>
        <v>2.9287173850808923</v>
      </c>
      <c r="M68" s="8">
        <v>6.1150000000000002</v>
      </c>
      <c r="N68" s="17">
        <f>TRUNC(1000/((1+M68/100)^(NETWORKDAYS($B68,$M$2-1,Feriados!$A$1:$A$936)/252)),6)</f>
        <v>825.92667300000005</v>
      </c>
      <c r="O68" s="19">
        <f t="shared" si="7"/>
        <v>0.24906846843784081</v>
      </c>
      <c r="P68" s="18">
        <f t="shared" si="8"/>
        <v>1.012237063092994</v>
      </c>
      <c r="Q68" s="19">
        <f t="shared" si="9"/>
        <v>1.2237063092993994</v>
      </c>
      <c r="R68" s="9">
        <v>3.65</v>
      </c>
      <c r="S68" s="20">
        <f t="shared" si="10"/>
        <v>1.0105521847634129</v>
      </c>
      <c r="T68" s="21">
        <f t="shared" si="11"/>
        <v>1.4227064686456181E-2</v>
      </c>
      <c r="U68" s="20">
        <f t="shared" si="12"/>
        <v>1.0105521847634129</v>
      </c>
      <c r="V68" s="21">
        <f t="shared" si="13"/>
        <v>1.0552184763412908</v>
      </c>
    </row>
    <row r="69" spans="1:22" x14ac:dyDescent="0.3">
      <c r="A69">
        <f t="shared" ref="A69:A132" si="14">+A68+1</f>
        <v>67</v>
      </c>
      <c r="B69" s="7">
        <v>43928</v>
      </c>
      <c r="C69" s="8">
        <v>3.5449999999999999</v>
      </c>
      <c r="D69" s="11">
        <f>TRUNC(1000/((1+C69/100)^(NETWORKDAYS($B69,$C$2-1,Feriados!$A$1:$A$936)/252)),6)</f>
        <v>958.31621800000005</v>
      </c>
      <c r="E69" s="13">
        <f t="shared" ref="E69:E132" si="15">+(D69/D68-1)*100</f>
        <v>0.10538464854574769</v>
      </c>
      <c r="F69" s="12">
        <f t="shared" ref="F69:F132" si="16">+(1+E69/100)*F68</f>
        <v>1.0287453642456781</v>
      </c>
      <c r="G69" s="13">
        <f t="shared" ref="G69:G132" si="17">+(F69-1)*100</f>
        <v>2.8745364245678084</v>
      </c>
      <c r="H69" s="8">
        <v>4.7450000000000001</v>
      </c>
      <c r="I69" s="14">
        <f>TRUNC(1000/((1+H69/100)^(NETWORKDAYS($B69,$H$2-1,Feriados!$A$1:$A$936)/252)),6)</f>
        <v>902.10965399999998</v>
      </c>
      <c r="J69" s="16">
        <f t="shared" ref="J69:J132" si="18">+(I69/I68-1)*100</f>
        <v>0.21875249898466453</v>
      </c>
      <c r="K69" s="15">
        <f t="shared" ref="K69:K132" si="19">+(1+J69/100)*K68</f>
        <v>1.0315387652653363</v>
      </c>
      <c r="L69" s="16">
        <f t="shared" ref="L69:L132" si="20">+(K69-1)*100</f>
        <v>3.1538765265336277</v>
      </c>
      <c r="M69" s="8">
        <v>5.9894999999999996</v>
      </c>
      <c r="N69" s="17">
        <f>TRUNC(1000/((1+M69/100)^(NETWORKDAYS($B69,$M$2-1,Feriados!$A$1:$A$936)/252)),6)</f>
        <v>829.27343599999995</v>
      </c>
      <c r="O69" s="19">
        <f t="shared" ref="O69:O132" si="21">+(N69/N68-1)*100</f>
        <v>0.40521309087204749</v>
      </c>
      <c r="P69" s="18">
        <f t="shared" ref="P69:P132" si="22">+(1+O69/100)*P68</f>
        <v>1.0163387801833055</v>
      </c>
      <c r="Q69" s="19">
        <f t="shared" ref="Q69:Q132" si="23">+(P69-1)*100</f>
        <v>1.6338780183305479</v>
      </c>
      <c r="R69" s="9">
        <v>3.65</v>
      </c>
      <c r="S69" s="20">
        <f t="shared" ref="S69:S132" si="24">+((R68/100+1)^(1/252))*S68</f>
        <v>1.0106959566764295</v>
      </c>
      <c r="T69" s="21">
        <f t="shared" ref="T69:T132" si="25">+(S69/S68-1)*100</f>
        <v>1.4227064686456181E-2</v>
      </c>
      <c r="U69" s="20">
        <f t="shared" ref="U69:U132" si="26">+(1+T69/100)*U68</f>
        <v>1.0106959566764295</v>
      </c>
      <c r="V69" s="21">
        <f t="shared" ref="V69:V132" si="27">+(U69-1)*100</f>
        <v>1.069595667642953</v>
      </c>
    </row>
    <row r="70" spans="1:22" x14ac:dyDescent="0.3">
      <c r="A70">
        <f t="shared" si="14"/>
        <v>68</v>
      </c>
      <c r="B70" s="7">
        <v>43929</v>
      </c>
      <c r="C70" s="8">
        <v>3.4849999999999999</v>
      </c>
      <c r="D70" s="11">
        <f>TRUNC(1000/((1+C70/100)^(NETWORKDAYS($B70,$C$2-1,Feriados!$A$1:$A$936)/252)),6)</f>
        <v>959.12573299999997</v>
      </c>
      <c r="E70" s="13">
        <f t="shared" si="15"/>
        <v>8.4472639072030731E-2</v>
      </c>
      <c r="F70" s="12">
        <f t="shared" si="16"/>
        <v>1.0296143726041875</v>
      </c>
      <c r="G70" s="13">
        <f t="shared" si="17"/>
        <v>2.9614372604187533</v>
      </c>
      <c r="H70" s="8">
        <v>4.6570999999999998</v>
      </c>
      <c r="I70" s="14">
        <f>TRUNC(1000/((1+H70/100)^(NETWORKDAYS($B70,$H$2-1,Feriados!$A$1:$A$936)/252)),6)</f>
        <v>903.95749599999999</v>
      </c>
      <c r="J70" s="16">
        <f t="shared" si="18"/>
        <v>0.20483563076911793</v>
      </c>
      <c r="K70" s="15">
        <f t="shared" si="19"/>
        <v>1.0336517242017955</v>
      </c>
      <c r="L70" s="16">
        <f t="shared" si="20"/>
        <v>3.3651724201795519</v>
      </c>
      <c r="M70" s="8">
        <v>5.84</v>
      </c>
      <c r="N70" s="17">
        <f>TRUNC(1000/((1+M70/100)^(NETWORKDAYS($B70,$M$2-1,Feriados!$A$1:$A$936)/252)),6)</f>
        <v>833.236718</v>
      </c>
      <c r="O70" s="19">
        <f t="shared" si="21"/>
        <v>0.47792221816689295</v>
      </c>
      <c r="P70" s="18">
        <f t="shared" si="22"/>
        <v>1.021196089025648</v>
      </c>
      <c r="Q70" s="19">
        <f t="shared" si="23"/>
        <v>2.1196089025647957</v>
      </c>
      <c r="R70" s="9">
        <v>3.65</v>
      </c>
      <c r="S70" s="20">
        <f t="shared" si="24"/>
        <v>1.0108397490439693</v>
      </c>
      <c r="T70" s="21">
        <f t="shared" si="25"/>
        <v>1.4227064686456181E-2</v>
      </c>
      <c r="U70" s="20">
        <f t="shared" si="26"/>
        <v>1.0108397490439693</v>
      </c>
      <c r="V70" s="21">
        <f t="shared" si="27"/>
        <v>1.0839749043969338</v>
      </c>
    </row>
    <row r="71" spans="1:22" x14ac:dyDescent="0.3">
      <c r="A71">
        <f t="shared" si="14"/>
        <v>69</v>
      </c>
      <c r="B71" s="7">
        <v>43930</v>
      </c>
      <c r="C71" s="8">
        <v>3.4045000000000001</v>
      </c>
      <c r="D71" s="11">
        <f>TRUNC(1000/((1+C71/100)^(NETWORKDAYS($B71,$C$2-1,Feriados!$A$1:$A$936)/252)),6)</f>
        <v>960.16300100000001</v>
      </c>
      <c r="E71" s="13">
        <f t="shared" si="15"/>
        <v>0.10814723912742075</v>
      </c>
      <c r="F71" s="12">
        <f t="shared" si="16"/>
        <v>1.030727872121818</v>
      </c>
      <c r="G71" s="13">
        <f t="shared" si="17"/>
        <v>3.0727872121818045</v>
      </c>
      <c r="H71" s="8">
        <v>4.4798</v>
      </c>
      <c r="I71" s="14">
        <f>TRUNC(1000/((1+H71/100)^(NETWORKDAYS($B71,$H$2-1,Feriados!$A$1:$A$936)/252)),6)</f>
        <v>907.521615</v>
      </c>
      <c r="J71" s="16">
        <f t="shared" si="18"/>
        <v>0.39427948944183999</v>
      </c>
      <c r="K71" s="15">
        <f t="shared" si="19"/>
        <v>1.0377272009425851</v>
      </c>
      <c r="L71" s="16">
        <f t="shared" si="20"/>
        <v>3.7727200942585082</v>
      </c>
      <c r="M71" s="8">
        <v>5.6216999999999997</v>
      </c>
      <c r="N71" s="17">
        <f>TRUNC(1000/((1+M71/100)^(NETWORKDAYS($B71,$M$2-1,Feriados!$A$1:$A$936)/252)),6)</f>
        <v>838.96691999999996</v>
      </c>
      <c r="O71" s="19">
        <f t="shared" si="21"/>
        <v>0.68770397129809258</v>
      </c>
      <c r="P71" s="18">
        <f t="shared" si="22"/>
        <v>1.0282188950846181</v>
      </c>
      <c r="Q71" s="19">
        <f t="shared" si="23"/>
        <v>2.8218895084618056</v>
      </c>
      <c r="R71" s="9">
        <v>3.65</v>
      </c>
      <c r="S71" s="20">
        <f t="shared" si="24"/>
        <v>1.0109835618689422</v>
      </c>
      <c r="T71" s="21">
        <f t="shared" si="25"/>
        <v>1.4227064686456181E-2</v>
      </c>
      <c r="U71" s="20">
        <f t="shared" si="26"/>
        <v>1.0109835618689422</v>
      </c>
      <c r="V71" s="21">
        <f t="shared" si="27"/>
        <v>1.0983561868942227</v>
      </c>
    </row>
    <row r="72" spans="1:22" x14ac:dyDescent="0.3">
      <c r="A72">
        <f t="shared" si="14"/>
        <v>70</v>
      </c>
      <c r="B72" s="7">
        <v>43934</v>
      </c>
      <c r="C72" s="8">
        <v>3.3361000000000001</v>
      </c>
      <c r="D72" s="11">
        <f>TRUNC(1000/((1+C72/100)^(NETWORKDAYS($B72,$C$2-1,Feriados!$A$1:$A$936)/252)),6)</f>
        <v>961.05993899999999</v>
      </c>
      <c r="E72" s="13">
        <f t="shared" si="15"/>
        <v>9.341518045018482E-2</v>
      </c>
      <c r="F72" s="12">
        <f t="shared" si="16"/>
        <v>1.0316907284235111</v>
      </c>
      <c r="G72" s="13">
        <f t="shared" si="17"/>
        <v>3.1690728423511061</v>
      </c>
      <c r="H72" s="8">
        <v>4.3665000000000003</v>
      </c>
      <c r="I72" s="14">
        <f>TRUNC(1000/((1+H72/100)^(NETWORKDAYS($B72,$H$2-1,Feriados!$A$1:$A$936)/252)),6)</f>
        <v>909.85887100000002</v>
      </c>
      <c r="J72" s="16">
        <f t="shared" si="18"/>
        <v>0.2575427363237015</v>
      </c>
      <c r="K72" s="15">
        <f t="shared" si="19"/>
        <v>1.040399791971468</v>
      </c>
      <c r="L72" s="16">
        <f t="shared" si="20"/>
        <v>4.0399791971468035</v>
      </c>
      <c r="M72" s="8">
        <v>5.5191999999999997</v>
      </c>
      <c r="N72" s="17">
        <f>TRUNC(1000/((1+M72/100)^(NETWORKDAYS($B72,$M$2-1,Feriados!$A$1:$A$936)/252)),6)</f>
        <v>841.76544899999999</v>
      </c>
      <c r="O72" s="19">
        <f t="shared" si="21"/>
        <v>0.33356845583376593</v>
      </c>
      <c r="P72" s="18">
        <f t="shared" si="22"/>
        <v>1.0316487089755428</v>
      </c>
      <c r="Q72" s="19">
        <f t="shared" si="23"/>
        <v>3.1648708975542839</v>
      </c>
      <c r="R72" s="9">
        <v>3.65</v>
      </c>
      <c r="S72" s="20">
        <f t="shared" si="24"/>
        <v>1.0111273951542588</v>
      </c>
      <c r="T72" s="21">
        <f t="shared" si="25"/>
        <v>1.4227064686456181E-2</v>
      </c>
      <c r="U72" s="20">
        <f t="shared" si="26"/>
        <v>1.0111273951542588</v>
      </c>
      <c r="V72" s="21">
        <f t="shared" si="27"/>
        <v>1.1127395154258757</v>
      </c>
    </row>
    <row r="73" spans="1:22" x14ac:dyDescent="0.3">
      <c r="A73">
        <f t="shared" si="14"/>
        <v>71</v>
      </c>
      <c r="B73" s="7">
        <v>43935</v>
      </c>
      <c r="C73" s="8">
        <v>3.2650000000000001</v>
      </c>
      <c r="D73" s="11">
        <f>TRUNC(1000/((1+C73/100)^(NETWORKDAYS($B73,$C$2-1,Feriados!$A$1:$A$936)/252)),6)</f>
        <v>961.98351300000002</v>
      </c>
      <c r="E73" s="13">
        <f t="shared" si="15"/>
        <v>9.6099521218317996E-2</v>
      </c>
      <c r="F73" s="12">
        <f t="shared" si="16"/>
        <v>1.0326821782739799</v>
      </c>
      <c r="G73" s="13">
        <f t="shared" si="17"/>
        <v>3.26821782739799</v>
      </c>
      <c r="H73" s="8">
        <v>4.2774999999999999</v>
      </c>
      <c r="I73" s="14">
        <f>TRUNC(1000/((1+H73/100)^(NETWORKDAYS($B73,$H$2-1,Feriados!$A$1:$A$936)/252)),6)</f>
        <v>911.72772299999997</v>
      </c>
      <c r="J73" s="16">
        <f t="shared" si="18"/>
        <v>0.20540020651180768</v>
      </c>
      <c r="K73" s="15">
        <f t="shared" si="19"/>
        <v>1.0425367752927259</v>
      </c>
      <c r="L73" s="16">
        <f t="shared" si="20"/>
        <v>4.2536775292725926</v>
      </c>
      <c r="M73" s="8">
        <v>5.3699000000000003</v>
      </c>
      <c r="N73" s="17">
        <f>TRUNC(1000/((1+M73/100)^(NETWORKDAYS($B73,$M$2-1,Feriados!$A$1:$A$936)/252)),6)</f>
        <v>845.77120600000001</v>
      </c>
      <c r="O73" s="19">
        <f t="shared" si="21"/>
        <v>0.4758756735333769</v>
      </c>
      <c r="P73" s="18">
        <f t="shared" si="22"/>
        <v>1.0365580742178786</v>
      </c>
      <c r="Q73" s="19">
        <f t="shared" si="23"/>
        <v>3.65580742178786</v>
      </c>
      <c r="R73" s="9">
        <v>3.65</v>
      </c>
      <c r="S73" s="20">
        <f t="shared" si="24"/>
        <v>1.0112712489028299</v>
      </c>
      <c r="T73" s="21">
        <f t="shared" si="25"/>
        <v>1.4227064686456181E-2</v>
      </c>
      <c r="U73" s="20">
        <f t="shared" si="26"/>
        <v>1.0112712489028299</v>
      </c>
      <c r="V73" s="21">
        <f t="shared" si="27"/>
        <v>1.1271248902829933</v>
      </c>
    </row>
    <row r="74" spans="1:22" x14ac:dyDescent="0.3">
      <c r="A74">
        <f t="shared" si="14"/>
        <v>72</v>
      </c>
      <c r="B74" s="7">
        <v>43936</v>
      </c>
      <c r="C74" s="8">
        <v>3.2450000000000001</v>
      </c>
      <c r="D74" s="11">
        <f>TRUNC(1000/((1+C74/100)^(NETWORKDAYS($B74,$C$2-1,Feriados!$A$1:$A$936)/252)),6)</f>
        <v>962.33026400000006</v>
      </c>
      <c r="E74" s="13">
        <f t="shared" si="15"/>
        <v>3.60454202503524E-2</v>
      </c>
      <c r="F74" s="12">
        <f t="shared" si="16"/>
        <v>1.0330544129049892</v>
      </c>
      <c r="G74" s="13">
        <f t="shared" si="17"/>
        <v>3.3054412904989228</v>
      </c>
      <c r="H74" s="8">
        <v>4.2662000000000004</v>
      </c>
      <c r="I74" s="14">
        <f>TRUNC(1000/((1+H74/100)^(NETWORKDAYS($B74,$H$2-1,Feriados!$A$1:$A$936)/252)),6)</f>
        <v>912.09694200000001</v>
      </c>
      <c r="J74" s="16">
        <f t="shared" si="18"/>
        <v>4.0496629715858212E-2</v>
      </c>
      <c r="K74" s="15">
        <f t="shared" si="19"/>
        <v>1.042958967550268</v>
      </c>
      <c r="L74" s="16">
        <f t="shared" si="20"/>
        <v>4.2958967550267957</v>
      </c>
      <c r="M74" s="8">
        <v>5.2862999999999998</v>
      </c>
      <c r="N74" s="17">
        <f>TRUNC(1000/((1+M74/100)^(NETWORKDAYS($B74,$M$2-1,Feriados!$A$1:$A$936)/252)),6)</f>
        <v>848.097038</v>
      </c>
      <c r="O74" s="19">
        <f t="shared" si="21"/>
        <v>0.27499541052002918</v>
      </c>
      <c r="P74" s="18">
        <f t="shared" si="22"/>
        <v>1.0394085613493527</v>
      </c>
      <c r="Q74" s="19">
        <f t="shared" si="23"/>
        <v>3.9408561349352667</v>
      </c>
      <c r="R74" s="9">
        <v>3.65</v>
      </c>
      <c r="S74" s="20">
        <f t="shared" si="24"/>
        <v>1.011415123117567</v>
      </c>
      <c r="T74" s="21">
        <f t="shared" si="25"/>
        <v>1.4227064686456181E-2</v>
      </c>
      <c r="U74" s="20">
        <f t="shared" si="26"/>
        <v>1.011415123117567</v>
      </c>
      <c r="V74" s="21">
        <f t="shared" si="27"/>
        <v>1.1415123117566983</v>
      </c>
    </row>
    <row r="75" spans="1:22" x14ac:dyDescent="0.3">
      <c r="A75">
        <f t="shared" si="14"/>
        <v>73</v>
      </c>
      <c r="B75" s="7">
        <v>43937</v>
      </c>
      <c r="C75" s="8">
        <v>3.2583000000000002</v>
      </c>
      <c r="D75" s="11">
        <f>TRUNC(1000/((1+C75/100)^(NETWORKDAYS($B75,$C$2-1,Feriados!$A$1:$A$936)/252)),6)</f>
        <v>962.30366100000003</v>
      </c>
      <c r="E75" s="13">
        <f t="shared" si="15"/>
        <v>-2.7644355576450508E-3</v>
      </c>
      <c r="F75" s="12">
        <f t="shared" si="16"/>
        <v>1.033025854781469</v>
      </c>
      <c r="G75" s="13">
        <f t="shared" si="17"/>
        <v>3.3025854781469022</v>
      </c>
      <c r="H75" s="8">
        <v>4.2012999999999998</v>
      </c>
      <c r="I75" s="14">
        <f>TRUNC(1000/((1+H75/100)^(NETWORKDAYS($B75,$H$2-1,Feriados!$A$1:$A$936)/252)),6)</f>
        <v>913.49772099999996</v>
      </c>
      <c r="J75" s="16">
        <f t="shared" si="18"/>
        <v>0.15357786387577566</v>
      </c>
      <c r="K75" s="15">
        <f t="shared" si="19"/>
        <v>1.0445607216537325</v>
      </c>
      <c r="L75" s="16">
        <f t="shared" si="20"/>
        <v>4.4560721653732482</v>
      </c>
      <c r="M75" s="8">
        <v>5.1550000000000002</v>
      </c>
      <c r="N75" s="17">
        <f>TRUNC(1000/((1+M75/100)^(NETWORKDAYS($B75,$M$2-1,Feriados!$A$1:$A$936)/252)),6)</f>
        <v>851.658545</v>
      </c>
      <c r="O75" s="19">
        <f t="shared" si="21"/>
        <v>0.41994097849920031</v>
      </c>
      <c r="P75" s="18">
        <f t="shared" si="22"/>
        <v>1.0437734638324876</v>
      </c>
      <c r="Q75" s="19">
        <f t="shared" si="23"/>
        <v>4.3773463832487591</v>
      </c>
      <c r="R75" s="9">
        <v>3.65</v>
      </c>
      <c r="S75" s="20">
        <f t="shared" si="24"/>
        <v>1.0115590178013816</v>
      </c>
      <c r="T75" s="21">
        <f t="shared" si="25"/>
        <v>1.4227064686456181E-2</v>
      </c>
      <c r="U75" s="20">
        <f t="shared" si="26"/>
        <v>1.0115590178013816</v>
      </c>
      <c r="V75" s="21">
        <f t="shared" si="27"/>
        <v>1.1559017801381577</v>
      </c>
    </row>
    <row r="76" spans="1:22" x14ac:dyDescent="0.3">
      <c r="A76">
        <f t="shared" si="14"/>
        <v>74</v>
      </c>
      <c r="B76" s="7">
        <v>43938</v>
      </c>
      <c r="C76" s="8">
        <v>3.2198000000000002</v>
      </c>
      <c r="D76" s="11">
        <f>TRUNC(1000/((1+C76/100)^(NETWORKDAYS($B76,$C$2-1,Feriados!$A$1:$A$936)/252)),6)</f>
        <v>962.85490000000004</v>
      </c>
      <c r="E76" s="13">
        <f t="shared" si="15"/>
        <v>5.7283269547903082E-2</v>
      </c>
      <c r="F76" s="12">
        <f t="shared" si="16"/>
        <v>1.0336176057663631</v>
      </c>
      <c r="G76" s="13">
        <f t="shared" si="17"/>
        <v>3.3617605766363079</v>
      </c>
      <c r="H76" s="8">
        <v>4.18</v>
      </c>
      <c r="I76" s="14">
        <f>TRUNC(1000/((1+H76/100)^(NETWORKDAYS($B76,$H$2-1,Feriados!$A$1:$A$936)/252)),6)</f>
        <v>914.05688599999996</v>
      </c>
      <c r="J76" s="16">
        <f t="shared" si="18"/>
        <v>6.1211428024998682E-2</v>
      </c>
      <c r="K76" s="15">
        <f t="shared" si="19"/>
        <v>1.045200112188045</v>
      </c>
      <c r="L76" s="16">
        <f t="shared" si="20"/>
        <v>4.5200112188044983</v>
      </c>
      <c r="M76" s="8">
        <v>5.1574</v>
      </c>
      <c r="N76" s="17">
        <f>TRUNC(1000/((1+M76/100)^(NETWORKDAYS($B76,$M$2-1,Feriados!$A$1:$A$936)/252)),6)</f>
        <v>851.76641400000005</v>
      </c>
      <c r="O76" s="19">
        <f t="shared" si="21"/>
        <v>1.2665756791063743E-2</v>
      </c>
      <c r="P76" s="18">
        <f t="shared" si="22"/>
        <v>1.0439056656408663</v>
      </c>
      <c r="Q76" s="19">
        <f t="shared" si="23"/>
        <v>4.3905665640866287</v>
      </c>
      <c r="R76" s="9">
        <v>3.65</v>
      </c>
      <c r="S76" s="20">
        <f t="shared" si="24"/>
        <v>1.0117029329571858</v>
      </c>
      <c r="T76" s="21">
        <f t="shared" si="25"/>
        <v>1.4227064686456181E-2</v>
      </c>
      <c r="U76" s="20">
        <f t="shared" si="26"/>
        <v>1.0117029329571858</v>
      </c>
      <c r="V76" s="21">
        <f t="shared" si="27"/>
        <v>1.170293295718583</v>
      </c>
    </row>
    <row r="77" spans="1:22" x14ac:dyDescent="0.3">
      <c r="A77">
        <f t="shared" si="14"/>
        <v>75</v>
      </c>
      <c r="B77" s="7">
        <v>43941</v>
      </c>
      <c r="C77" s="8">
        <v>2.97</v>
      </c>
      <c r="D77" s="11">
        <f>TRUNC(1000/((1+C77/100)^(NETWORKDAYS($B77,$C$2-1,Feriados!$A$1:$A$936)/252)),6)</f>
        <v>965.757743</v>
      </c>
      <c r="E77" s="13">
        <f t="shared" si="15"/>
        <v>0.30148291294980201</v>
      </c>
      <c r="F77" s="12">
        <f t="shared" si="16"/>
        <v>1.0367337862329895</v>
      </c>
      <c r="G77" s="13">
        <f t="shared" si="17"/>
        <v>3.6733786232989507</v>
      </c>
      <c r="H77" s="8">
        <v>3.9626000000000001</v>
      </c>
      <c r="I77" s="14">
        <f>TRUNC(1000/((1+H77/100)^(NETWORKDAYS($B77,$H$2-1,Feriados!$A$1:$A$936)/252)),6)</f>
        <v>918.39824099999998</v>
      </c>
      <c r="J77" s="16">
        <f t="shared" si="18"/>
        <v>0.47495457520134732</v>
      </c>
      <c r="K77" s="15">
        <f t="shared" si="19"/>
        <v>1.0501643379408918</v>
      </c>
      <c r="L77" s="16">
        <f t="shared" si="20"/>
        <v>5.0164337940891812</v>
      </c>
      <c r="M77" s="8">
        <v>4.9499000000000004</v>
      </c>
      <c r="N77" s="17">
        <f>TRUNC(1000/((1+M77/100)^(NETWORKDAYS($B77,$M$2-1,Feriados!$A$1:$A$936)/252)),6)</f>
        <v>857.31534599999998</v>
      </c>
      <c r="O77" s="19">
        <f t="shared" si="21"/>
        <v>0.65146170461705122</v>
      </c>
      <c r="P77" s="18">
        <f t="shared" si="22"/>
        <v>1.0507063112848443</v>
      </c>
      <c r="Q77" s="19">
        <f t="shared" si="23"/>
        <v>5.0706311284844263</v>
      </c>
      <c r="R77" s="9">
        <v>3.65</v>
      </c>
      <c r="S77" s="20">
        <f t="shared" si="24"/>
        <v>1.0118468685878925</v>
      </c>
      <c r="T77" s="21">
        <f t="shared" si="25"/>
        <v>1.4227064686456181E-2</v>
      </c>
      <c r="U77" s="20">
        <f t="shared" si="26"/>
        <v>1.0118468685878925</v>
      </c>
      <c r="V77" s="21">
        <f t="shared" si="27"/>
        <v>1.1846868587892523</v>
      </c>
    </row>
    <row r="78" spans="1:22" x14ac:dyDescent="0.3">
      <c r="A78">
        <f t="shared" si="14"/>
        <v>76</v>
      </c>
      <c r="B78" s="7">
        <v>43943</v>
      </c>
      <c r="C78" s="8">
        <v>2.81</v>
      </c>
      <c r="D78" s="11">
        <f>TRUNC(1000/((1+C78/100)^(NETWORKDAYS($B78,$C$2-1,Feriados!$A$1:$A$936)/252)),6)</f>
        <v>967.65367600000002</v>
      </c>
      <c r="E78" s="13">
        <f t="shared" si="15"/>
        <v>0.19631558884638522</v>
      </c>
      <c r="F78" s="12">
        <f t="shared" si="16"/>
        <v>1.0387690562702023</v>
      </c>
      <c r="G78" s="13">
        <f t="shared" si="17"/>
        <v>3.8769056270202329</v>
      </c>
      <c r="H78" s="8">
        <v>3.7523</v>
      </c>
      <c r="I78" s="14">
        <f>TRUNC(1000/((1+H78/100)^(NETWORKDAYS($B78,$H$2-1,Feriados!$A$1:$A$936)/252)),6)</f>
        <v>922.61567600000001</v>
      </c>
      <c r="J78" s="16">
        <f t="shared" si="18"/>
        <v>0.45921636298082991</v>
      </c>
      <c r="K78" s="15">
        <f t="shared" si="19"/>
        <v>1.0549868644189058</v>
      </c>
      <c r="L78" s="16">
        <f t="shared" si="20"/>
        <v>5.4986864418905768</v>
      </c>
      <c r="M78" s="8">
        <v>4.8029999999999999</v>
      </c>
      <c r="N78" s="17">
        <f>TRUNC(1000/((1+M78/100)^(NETWORKDAYS($B78,$M$2-1,Feriados!$A$1:$A$936)/252)),6)</f>
        <v>861.31070399999999</v>
      </c>
      <c r="O78" s="19">
        <f t="shared" si="21"/>
        <v>0.46603131725579949</v>
      </c>
      <c r="P78" s="18">
        <f t="shared" si="22"/>
        <v>1.0556029317478148</v>
      </c>
      <c r="Q78" s="19">
        <f t="shared" si="23"/>
        <v>5.5602931747814832</v>
      </c>
      <c r="R78" s="9">
        <v>3.65</v>
      </c>
      <c r="S78" s="20">
        <f t="shared" si="24"/>
        <v>1.0119908246964144</v>
      </c>
      <c r="T78" s="21">
        <f t="shared" si="25"/>
        <v>1.4227064686456181E-2</v>
      </c>
      <c r="U78" s="20">
        <f t="shared" si="26"/>
        <v>1.0119908246964144</v>
      </c>
      <c r="V78" s="21">
        <f t="shared" si="27"/>
        <v>1.1990824696414437</v>
      </c>
    </row>
    <row r="79" spans="1:22" x14ac:dyDescent="0.3">
      <c r="A79">
        <f t="shared" si="14"/>
        <v>77</v>
      </c>
      <c r="B79" s="7">
        <v>43944</v>
      </c>
      <c r="C79" s="8">
        <v>2.9843999999999999</v>
      </c>
      <c r="D79" s="11">
        <f>TRUNC(1000/((1+C79/100)^(NETWORKDAYS($B79,$C$2-1,Feriados!$A$1:$A$936)/252)),6)</f>
        <v>965.82237299999997</v>
      </c>
      <c r="E79" s="13">
        <f t="shared" si="15"/>
        <v>-0.18925190338450193</v>
      </c>
      <c r="F79" s="12">
        <f t="shared" si="16"/>
        <v>1.0368031660594417</v>
      </c>
      <c r="G79" s="13">
        <f t="shared" si="17"/>
        <v>3.6803166059441672</v>
      </c>
      <c r="H79" s="8">
        <v>3.9889000000000001</v>
      </c>
      <c r="I79" s="14">
        <f>TRUNC(1000/((1+H79/100)^(NETWORKDAYS($B79,$H$2-1,Feriados!$A$1:$A$936)/252)),6)</f>
        <v>918.17451100000005</v>
      </c>
      <c r="J79" s="16">
        <f t="shared" si="18"/>
        <v>-0.48136673975176514</v>
      </c>
      <c r="K79" s="15">
        <f t="shared" si="19"/>
        <v>1.0499085085448432</v>
      </c>
      <c r="L79" s="16">
        <f t="shared" si="20"/>
        <v>4.9908508544843189</v>
      </c>
      <c r="M79" s="8">
        <v>5.1589999999999998</v>
      </c>
      <c r="N79" s="17">
        <f>TRUNC(1000/((1+M79/100)^(NETWORKDAYS($B79,$M$2-1,Feriados!$A$1:$A$936)/252)),6)</f>
        <v>852.235274</v>
      </c>
      <c r="O79" s="19">
        <f t="shared" si="21"/>
        <v>-1.0536766764714378</v>
      </c>
      <c r="P79" s="18">
        <f t="shared" si="22"/>
        <v>1.0444802898598393</v>
      </c>
      <c r="Q79" s="19">
        <f t="shared" si="23"/>
        <v>4.4480289859839317</v>
      </c>
      <c r="R79" s="9">
        <v>3.65</v>
      </c>
      <c r="S79" s="20">
        <f t="shared" si="24"/>
        <v>1.012134801285665</v>
      </c>
      <c r="T79" s="21">
        <f t="shared" si="25"/>
        <v>1.4227064686456181E-2</v>
      </c>
      <c r="U79" s="20">
        <f t="shared" si="26"/>
        <v>1.012134801285665</v>
      </c>
      <c r="V79" s="21">
        <f t="shared" si="27"/>
        <v>1.213480128566502</v>
      </c>
    </row>
    <row r="80" spans="1:22" x14ac:dyDescent="0.3">
      <c r="A80">
        <f t="shared" si="14"/>
        <v>78</v>
      </c>
      <c r="B80" s="7">
        <v>43945</v>
      </c>
      <c r="C80" s="8">
        <v>3.5838000000000001</v>
      </c>
      <c r="D80" s="11">
        <f>TRUNC(1000/((1+C80/100)^(NETWORKDAYS($B80,$C$2-1,Feriados!$A$1:$A$936)/252)),6)</f>
        <v>959.35087299999998</v>
      </c>
      <c r="E80" s="13">
        <f t="shared" si="15"/>
        <v>-0.67005074441364165</v>
      </c>
      <c r="F80" s="12">
        <f t="shared" si="16"/>
        <v>1.0298560587271561</v>
      </c>
      <c r="G80" s="13">
        <f t="shared" si="17"/>
        <v>2.9856058727156132</v>
      </c>
      <c r="H80" s="8">
        <v>4.8329000000000004</v>
      </c>
      <c r="I80" s="14">
        <f>TRUNC(1000/((1+H80/100)^(NETWORKDAYS($B80,$H$2-1,Feriados!$A$1:$A$936)/252)),6)</f>
        <v>902.28661399999999</v>
      </c>
      <c r="J80" s="16">
        <f t="shared" si="18"/>
        <v>-1.7303787907046453</v>
      </c>
      <c r="K80" s="15">
        <f t="shared" si="19"/>
        <v>1.0317411143911797</v>
      </c>
      <c r="L80" s="16">
        <f t="shared" si="20"/>
        <v>3.1741114391179659</v>
      </c>
      <c r="M80" s="8">
        <v>6.2850000000000001</v>
      </c>
      <c r="N80" s="17">
        <f>TRUNC(1000/((1+M80/100)^(NETWORKDAYS($B80,$M$2-1,Feriados!$A$1:$A$936)/252)),6)</f>
        <v>824.065966</v>
      </c>
      <c r="O80" s="19">
        <f t="shared" si="21"/>
        <v>-3.3053440592509475</v>
      </c>
      <c r="P80" s="18">
        <f t="shared" si="22"/>
        <v>1.0099566226489101</v>
      </c>
      <c r="Q80" s="19">
        <f t="shared" si="23"/>
        <v>0.99566226489100629</v>
      </c>
      <c r="R80" s="9">
        <v>3.65</v>
      </c>
      <c r="S80" s="20">
        <f t="shared" si="24"/>
        <v>1.0122787983585582</v>
      </c>
      <c r="T80" s="21">
        <f t="shared" si="25"/>
        <v>1.4227064686456181E-2</v>
      </c>
      <c r="U80" s="20">
        <f t="shared" si="26"/>
        <v>1.0122787983585582</v>
      </c>
      <c r="V80" s="21">
        <f t="shared" si="27"/>
        <v>1.2278798358558163</v>
      </c>
    </row>
    <row r="81" spans="1:22" x14ac:dyDescent="0.3">
      <c r="A81">
        <f t="shared" si="14"/>
        <v>79</v>
      </c>
      <c r="B81" s="7">
        <v>43948</v>
      </c>
      <c r="C81" s="8">
        <v>3.7399</v>
      </c>
      <c r="D81" s="11">
        <f>TRUNC(1000/((1+C81/100)^(NETWORKDAYS($B81,$C$2-1,Feriados!$A$1:$A$936)/252)),6)</f>
        <v>957.78930500000001</v>
      </c>
      <c r="E81" s="13">
        <f t="shared" si="15"/>
        <v>-0.16277339646513234</v>
      </c>
      <c r="F81" s="12">
        <f t="shared" si="16"/>
        <v>1.0281797270416639</v>
      </c>
      <c r="G81" s="13">
        <f t="shared" si="17"/>
        <v>2.8179727041663938</v>
      </c>
      <c r="H81" s="8">
        <v>4.9749999999999996</v>
      </c>
      <c r="I81" s="14">
        <f>TRUNC(1000/((1+H81/100)^(NETWORKDAYS($B81,$H$2-1,Feriados!$A$1:$A$936)/252)),6)</f>
        <v>899.80120599999998</v>
      </c>
      <c r="J81" s="16">
        <f t="shared" si="18"/>
        <v>-0.27545659676604384</v>
      </c>
      <c r="K81" s="15">
        <f t="shared" si="19"/>
        <v>1.0288991154300418</v>
      </c>
      <c r="L81" s="16">
        <f t="shared" si="20"/>
        <v>2.8899115430041755</v>
      </c>
      <c r="M81" s="8">
        <v>6.4169999999999998</v>
      </c>
      <c r="N81" s="17">
        <f>TRUNC(1000/((1+M81/100)^(NETWORKDAYS($B81,$M$2-1,Feriados!$A$1:$A$936)/252)),6)</f>
        <v>821.02795200000003</v>
      </c>
      <c r="O81" s="19">
        <f t="shared" si="21"/>
        <v>-0.36866150591637892</v>
      </c>
      <c r="P81" s="18">
        <f t="shared" si="22"/>
        <v>1.0062333013547504</v>
      </c>
      <c r="Q81" s="19">
        <f t="shared" si="23"/>
        <v>0.62333013547504201</v>
      </c>
      <c r="R81" s="9">
        <v>3.65</v>
      </c>
      <c r="S81" s="20">
        <f t="shared" si="24"/>
        <v>1.012422815918008</v>
      </c>
      <c r="T81" s="21">
        <f t="shared" si="25"/>
        <v>1.4227064686456181E-2</v>
      </c>
      <c r="U81" s="20">
        <f t="shared" si="26"/>
        <v>1.012422815918008</v>
      </c>
      <c r="V81" s="21">
        <f t="shared" si="27"/>
        <v>1.2422815918007979</v>
      </c>
    </row>
    <row r="82" spans="1:22" x14ac:dyDescent="0.3">
      <c r="A82">
        <f t="shared" si="14"/>
        <v>80</v>
      </c>
      <c r="B82" s="7">
        <v>43949</v>
      </c>
      <c r="C82" s="8">
        <v>3.22</v>
      </c>
      <c r="D82" s="11">
        <f>TRUNC(1000/((1+C82/100)^(NETWORKDAYS($B82,$C$2-1,Feriados!$A$1:$A$936)/252)),6)</f>
        <v>963.57949799999994</v>
      </c>
      <c r="E82" s="13">
        <f t="shared" si="15"/>
        <v>0.60453723692392991</v>
      </c>
      <c r="F82" s="12">
        <f t="shared" si="16"/>
        <v>1.0343954563541335</v>
      </c>
      <c r="G82" s="13">
        <f t="shared" si="17"/>
        <v>3.4395456354133547</v>
      </c>
      <c r="H82" s="8">
        <v>4.3860999999999999</v>
      </c>
      <c r="I82" s="14">
        <f>TRUNC(1000/((1+H82/100)^(NETWORKDAYS($B82,$H$2-1,Feriados!$A$1:$A$936)/252)),6)</f>
        <v>911.03185900000005</v>
      </c>
      <c r="J82" s="16">
        <f t="shared" si="18"/>
        <v>1.2481260221827384</v>
      </c>
      <c r="K82" s="15">
        <f t="shared" si="19"/>
        <v>1.041741073031732</v>
      </c>
      <c r="L82" s="16">
        <f t="shared" si="20"/>
        <v>4.1741073031732023</v>
      </c>
      <c r="M82" s="8">
        <v>5.4850000000000003</v>
      </c>
      <c r="N82" s="17">
        <f>TRUNC(1000/((1+M82/100)^(NETWORKDAYS($B82,$M$2-1,Feriados!$A$1:$A$936)/252)),6)</f>
        <v>844.42826200000002</v>
      </c>
      <c r="O82" s="19">
        <f t="shared" si="21"/>
        <v>2.8501234267356512</v>
      </c>
      <c r="P82" s="18">
        <f t="shared" si="22"/>
        <v>1.0349121924042777</v>
      </c>
      <c r="Q82" s="19">
        <f t="shared" si="23"/>
        <v>3.4912192404277675</v>
      </c>
      <c r="R82" s="9">
        <v>3.65</v>
      </c>
      <c r="S82" s="20">
        <f t="shared" si="24"/>
        <v>1.012566853966929</v>
      </c>
      <c r="T82" s="21">
        <f t="shared" si="25"/>
        <v>1.4227064686456181E-2</v>
      </c>
      <c r="U82" s="20">
        <f t="shared" si="26"/>
        <v>1.012566853966929</v>
      </c>
      <c r="V82" s="21">
        <f t="shared" si="27"/>
        <v>1.2566853966929026</v>
      </c>
    </row>
    <row r="83" spans="1:22" x14ac:dyDescent="0.3">
      <c r="A83">
        <f t="shared" si="14"/>
        <v>81</v>
      </c>
      <c r="B83" s="7">
        <v>43950</v>
      </c>
      <c r="C83" s="8">
        <v>3.22</v>
      </c>
      <c r="D83" s="11">
        <f>TRUNC(1000/((1+C83/100)^(NETWORKDAYS($B83,$C$2-1,Feriados!$A$1:$A$936)/252)),6)</f>
        <v>963.70068800000001</v>
      </c>
      <c r="E83" s="13">
        <f t="shared" si="15"/>
        <v>1.2577062946195205E-2</v>
      </c>
      <c r="F83" s="12">
        <f t="shared" si="16"/>
        <v>1.0345255529217918</v>
      </c>
      <c r="G83" s="13">
        <f t="shared" si="17"/>
        <v>3.4525552921791824</v>
      </c>
      <c r="H83" s="8">
        <v>4.2965999999999998</v>
      </c>
      <c r="I83" s="14">
        <f>TRUNC(1000/((1+H83/100)^(NETWORKDAYS($B83,$H$2-1,Feriados!$A$1:$A$936)/252)),6)</f>
        <v>912.88206100000002</v>
      </c>
      <c r="J83" s="16">
        <f t="shared" si="18"/>
        <v>0.20308861668469902</v>
      </c>
      <c r="K83" s="15">
        <f t="shared" si="19"/>
        <v>1.0438567305663886</v>
      </c>
      <c r="L83" s="16">
        <f t="shared" si="20"/>
        <v>4.3856730566388613</v>
      </c>
      <c r="M83" s="8">
        <v>5.4162999999999997</v>
      </c>
      <c r="N83" s="17">
        <f>TRUNC(1000/((1+M83/100)^(NETWORKDAYS($B83,$M$2-1,Feriados!$A$1:$A$936)/252)),6)</f>
        <v>846.34929199999999</v>
      </c>
      <c r="O83" s="19">
        <f t="shared" si="21"/>
        <v>0.22749475431460553</v>
      </c>
      <c r="P83" s="18">
        <f t="shared" si="22"/>
        <v>1.0372665633537597</v>
      </c>
      <c r="Q83" s="19">
        <f t="shared" si="23"/>
        <v>3.7266563353759663</v>
      </c>
      <c r="R83" s="9">
        <v>3.65</v>
      </c>
      <c r="S83" s="20">
        <f t="shared" si="24"/>
        <v>1.0127109125082365</v>
      </c>
      <c r="T83" s="21">
        <f t="shared" si="25"/>
        <v>1.4227064686456181E-2</v>
      </c>
      <c r="U83" s="20">
        <f t="shared" si="26"/>
        <v>1.0127109125082365</v>
      </c>
      <c r="V83" s="21">
        <f t="shared" si="27"/>
        <v>1.2710912508236527</v>
      </c>
    </row>
    <row r="84" spans="1:22" x14ac:dyDescent="0.3">
      <c r="A84">
        <f t="shared" si="14"/>
        <v>82</v>
      </c>
      <c r="B84" s="7">
        <v>43951</v>
      </c>
      <c r="C84" s="8">
        <v>3.11</v>
      </c>
      <c r="D84" s="11">
        <f>TRUNC(1000/((1+C84/100)^(NETWORKDAYS($B84,$C$2-1,Feriados!$A$1:$A$936)/252)),6)</f>
        <v>965.017515</v>
      </c>
      <c r="E84" s="13">
        <f t="shared" si="15"/>
        <v>0.13664273735580768</v>
      </c>
      <c r="F84" s="12">
        <f t="shared" si="16"/>
        <v>1.0359391569559495</v>
      </c>
      <c r="G84" s="13">
        <f t="shared" si="17"/>
        <v>3.5939156955949514</v>
      </c>
      <c r="H84" s="8">
        <v>4.2450000000000001</v>
      </c>
      <c r="I84" s="14">
        <f>TRUNC(1000/((1+H84/100)^(NETWORKDAYS($B84,$H$2-1,Feriados!$A$1:$A$936)/252)),6)</f>
        <v>914.01216199999999</v>
      </c>
      <c r="J84" s="16">
        <f t="shared" si="18"/>
        <v>0.1237948523998833</v>
      </c>
      <c r="K84" s="15">
        <f t="shared" si="19"/>
        <v>1.0451489714652595</v>
      </c>
      <c r="L84" s="16">
        <f t="shared" si="20"/>
        <v>4.5148971465259535</v>
      </c>
      <c r="M84" s="8">
        <v>5.4272</v>
      </c>
      <c r="N84" s="17">
        <f>TRUNC(1000/((1+M84/100)^(NETWORKDAYS($B84,$M$2-1,Feriados!$A$1:$A$936)/252)),6)</f>
        <v>846.25003800000002</v>
      </c>
      <c r="O84" s="19">
        <f t="shared" si="21"/>
        <v>-1.1727309390829888E-2</v>
      </c>
      <c r="P84" s="18">
        <f t="shared" si="22"/>
        <v>1.0371449198946676</v>
      </c>
      <c r="Q84" s="19">
        <f t="shared" si="23"/>
        <v>3.7144919894667616</v>
      </c>
      <c r="R84" s="9">
        <v>3.65</v>
      </c>
      <c r="S84" s="20">
        <f t="shared" si="24"/>
        <v>1.0128549915448459</v>
      </c>
      <c r="T84" s="21">
        <f t="shared" si="25"/>
        <v>1.4227064686456181E-2</v>
      </c>
      <c r="U84" s="20">
        <f t="shared" si="26"/>
        <v>1.0128549915448459</v>
      </c>
      <c r="V84" s="21">
        <f t="shared" si="27"/>
        <v>1.2854991544845928</v>
      </c>
    </row>
    <row r="85" spans="1:22" x14ac:dyDescent="0.3">
      <c r="A85">
        <f t="shared" si="14"/>
        <v>83</v>
      </c>
      <c r="B85" s="7">
        <v>43955</v>
      </c>
      <c r="C85" s="8">
        <v>3.1069</v>
      </c>
      <c r="D85" s="11">
        <f>TRUNC(1000/((1+C85/100)^(NETWORKDAYS($B85,$C$2-1,Feriados!$A$1:$A$936)/252)),6)</f>
        <v>965.16842699999995</v>
      </c>
      <c r="E85" s="13">
        <f t="shared" si="15"/>
        <v>1.5638265384221306E-2</v>
      </c>
      <c r="F85" s="12">
        <f t="shared" si="16"/>
        <v>1.0361011598705334</v>
      </c>
      <c r="G85" s="13">
        <f t="shared" si="17"/>
        <v>3.6101159870533417</v>
      </c>
      <c r="H85" s="8">
        <v>4.3449999999999998</v>
      </c>
      <c r="I85" s="14">
        <f>TRUNC(1000/((1+H85/100)^(NETWORKDAYS($B85,$H$2-1,Feriados!$A$1:$A$936)/252)),6)</f>
        <v>912.27275799999995</v>
      </c>
      <c r="J85" s="16">
        <f t="shared" si="18"/>
        <v>-0.19030425111564719</v>
      </c>
      <c r="K85" s="15">
        <f t="shared" si="19"/>
        <v>1.0431600085420696</v>
      </c>
      <c r="L85" s="16">
        <f t="shared" si="20"/>
        <v>4.3160008542069583</v>
      </c>
      <c r="M85" s="8">
        <v>5.5549999999999997</v>
      </c>
      <c r="N85" s="17">
        <f>TRUNC(1000/((1+M85/100)^(NETWORKDAYS($B85,$M$2-1,Feriados!$A$1:$A$936)/252)),6)</f>
        <v>843.19873099999995</v>
      </c>
      <c r="O85" s="19">
        <f t="shared" si="21"/>
        <v>-0.36056801925957727</v>
      </c>
      <c r="P85" s="18">
        <f t="shared" si="22"/>
        <v>1.0334053070001521</v>
      </c>
      <c r="Q85" s="19">
        <f t="shared" si="23"/>
        <v>3.3405307000152096</v>
      </c>
      <c r="R85" s="9">
        <v>3.65</v>
      </c>
      <c r="S85" s="20">
        <f t="shared" si="24"/>
        <v>1.0129990910796731</v>
      </c>
      <c r="T85" s="21">
        <f t="shared" si="25"/>
        <v>1.4227064686456181E-2</v>
      </c>
      <c r="U85" s="20">
        <f t="shared" si="26"/>
        <v>1.0129990910796731</v>
      </c>
      <c r="V85" s="21">
        <f t="shared" si="27"/>
        <v>1.299909107967312</v>
      </c>
    </row>
    <row r="86" spans="1:22" x14ac:dyDescent="0.3">
      <c r="A86">
        <f t="shared" si="14"/>
        <v>84</v>
      </c>
      <c r="B86" s="7">
        <v>43956</v>
      </c>
      <c r="C86" s="8">
        <v>3.01</v>
      </c>
      <c r="D86" s="11">
        <f>TRUNC(1000/((1+C86/100)^(NETWORKDAYS($B86,$C$2-1,Feriados!$A$1:$A$936)/252)),6)</f>
        <v>966.33425299999999</v>
      </c>
      <c r="E86" s="13">
        <f t="shared" si="15"/>
        <v>0.12078990229962283</v>
      </c>
      <c r="F86" s="12">
        <f t="shared" si="16"/>
        <v>1.0373526654492662</v>
      </c>
      <c r="G86" s="13">
        <f t="shared" si="17"/>
        <v>3.7352665449266187</v>
      </c>
      <c r="H86" s="8">
        <v>4.1950000000000003</v>
      </c>
      <c r="I86" s="14">
        <f>TRUNC(1000/((1+H86/100)^(NETWORKDAYS($B86,$H$2-1,Feriados!$A$1:$A$936)/252)),6)</f>
        <v>915.259457</v>
      </c>
      <c r="J86" s="16">
        <f t="shared" si="18"/>
        <v>0.32739101039780394</v>
      </c>
      <c r="K86" s="15">
        <f t="shared" si="19"/>
        <v>1.0465752206341012</v>
      </c>
      <c r="L86" s="16">
        <f t="shared" si="20"/>
        <v>4.6575220634101244</v>
      </c>
      <c r="M86" s="8">
        <v>5.3654999999999999</v>
      </c>
      <c r="N86" s="17">
        <f>TRUNC(1000/((1+M86/100)^(NETWORKDAYS($B86,$M$2-1,Feriados!$A$1:$A$936)/252)),6)</f>
        <v>848.16807800000004</v>
      </c>
      <c r="O86" s="19">
        <f t="shared" si="21"/>
        <v>0.58934469625051555</v>
      </c>
      <c r="P86" s="18">
        <f t="shared" si="22"/>
        <v>1.0394956263677289</v>
      </c>
      <c r="Q86" s="19">
        <f t="shared" si="23"/>
        <v>3.9495626367728853</v>
      </c>
      <c r="R86" s="9">
        <v>3.65</v>
      </c>
      <c r="S86" s="20">
        <f t="shared" si="24"/>
        <v>1.0131432111156342</v>
      </c>
      <c r="T86" s="21">
        <f t="shared" si="25"/>
        <v>1.4227064686456181E-2</v>
      </c>
      <c r="U86" s="20">
        <f t="shared" si="26"/>
        <v>1.0131432111156342</v>
      </c>
      <c r="V86" s="21">
        <f t="shared" si="27"/>
        <v>1.3143211115634212</v>
      </c>
    </row>
    <row r="87" spans="1:22" x14ac:dyDescent="0.3">
      <c r="A87">
        <f t="shared" si="14"/>
        <v>85</v>
      </c>
      <c r="B87" s="7">
        <v>43957</v>
      </c>
      <c r="C87" s="8">
        <v>3.0289999999999999</v>
      </c>
      <c r="D87" s="11">
        <f>TRUNC(1000/((1+C87/100)^(NETWORKDAYS($B87,$C$2-1,Feriados!$A$1:$A$936)/252)),6)</f>
        <v>966.24288100000001</v>
      </c>
      <c r="E87" s="13">
        <f t="shared" si="15"/>
        <v>-9.4555273929652905E-3</v>
      </c>
      <c r="F87" s="12">
        <f t="shared" si="16"/>
        <v>1.0372545782838229</v>
      </c>
      <c r="G87" s="13">
        <f t="shared" si="17"/>
        <v>3.7254578283822948</v>
      </c>
      <c r="H87" s="8">
        <v>4.1500000000000004</v>
      </c>
      <c r="I87" s="14">
        <f>TRUNC(1000/((1+H87/100)^(NETWORKDAYS($B87,$H$2-1,Feriados!$A$1:$A$936)/252)),6)</f>
        <v>916.25961400000006</v>
      </c>
      <c r="J87" s="16">
        <f t="shared" si="18"/>
        <v>0.10927578976112073</v>
      </c>
      <c r="K87" s="15">
        <f t="shared" si="19"/>
        <v>1.0477188739718934</v>
      </c>
      <c r="L87" s="16">
        <f t="shared" si="20"/>
        <v>4.771887397189345</v>
      </c>
      <c r="M87" s="8">
        <v>5.2949999999999999</v>
      </c>
      <c r="N87" s="17">
        <f>TRUNC(1000/((1+M87/100)^(NETWORKDAYS($B87,$M$2-1,Feriados!$A$1:$A$936)/252)),6)</f>
        <v>850.13270999999997</v>
      </c>
      <c r="O87" s="19">
        <f t="shared" si="21"/>
        <v>0.2316323911449869</v>
      </c>
      <c r="P87" s="18">
        <f t="shared" si="22"/>
        <v>1.0419034349429319</v>
      </c>
      <c r="Q87" s="19">
        <f t="shared" si="23"/>
        <v>4.1903434942931916</v>
      </c>
      <c r="R87" s="9">
        <v>3.65</v>
      </c>
      <c r="S87" s="20">
        <f t="shared" si="24"/>
        <v>1.013287351655646</v>
      </c>
      <c r="T87" s="21">
        <f t="shared" si="25"/>
        <v>1.4227064686456181E-2</v>
      </c>
      <c r="U87" s="20">
        <f t="shared" si="26"/>
        <v>1.013287351655646</v>
      </c>
      <c r="V87" s="21">
        <f t="shared" si="27"/>
        <v>1.3287351655645985</v>
      </c>
    </row>
    <row r="88" spans="1:22" x14ac:dyDescent="0.3">
      <c r="A88">
        <f t="shared" si="14"/>
        <v>86</v>
      </c>
      <c r="B88" s="7">
        <v>43958</v>
      </c>
      <c r="C88" s="8">
        <v>2.839</v>
      </c>
      <c r="D88" s="11">
        <f>TRUNC(1000/((1+C88/100)^(NETWORKDAYS($B88,$C$2-1,Feriados!$A$1:$A$936)/252)),6)</f>
        <v>968.40511400000003</v>
      </c>
      <c r="E88" s="13">
        <f t="shared" si="15"/>
        <v>0.22377737963381605</v>
      </c>
      <c r="F88" s="12">
        <f t="shared" si="16"/>
        <v>1.0395757193992383</v>
      </c>
      <c r="G88" s="13">
        <f t="shared" si="17"/>
        <v>3.9575719399238318</v>
      </c>
      <c r="H88" s="8">
        <v>4.0278999999999998</v>
      </c>
      <c r="I88" s="14">
        <f>TRUNC(1000/((1+H88/100)^(NETWORKDAYS($B88,$H$2-1,Feriados!$A$1:$A$936)/252)),6)</f>
        <v>918.71816999999999</v>
      </c>
      <c r="J88" s="16">
        <f t="shared" si="18"/>
        <v>0.26832526092326336</v>
      </c>
      <c r="K88" s="15">
        <f t="shared" si="19"/>
        <v>1.0505301683742208</v>
      </c>
      <c r="L88" s="16">
        <f t="shared" si="20"/>
        <v>5.0530168374220752</v>
      </c>
      <c r="M88" s="8">
        <v>5.2667000000000002</v>
      </c>
      <c r="N88" s="17">
        <f>TRUNC(1000/((1+M88/100)^(NETWORKDAYS($B88,$M$2-1,Feriados!$A$1:$A$936)/252)),6)</f>
        <v>851.025443</v>
      </c>
      <c r="O88" s="19">
        <f t="shared" si="21"/>
        <v>0.10501101645647992</v>
      </c>
      <c r="P88" s="18">
        <f t="shared" si="22"/>
        <v>1.0429975483304605</v>
      </c>
      <c r="Q88" s="19">
        <f t="shared" si="23"/>
        <v>4.2997548330460544</v>
      </c>
      <c r="R88" s="9">
        <v>2.9</v>
      </c>
      <c r="S88" s="20">
        <f t="shared" si="24"/>
        <v>1.0134315127026257</v>
      </c>
      <c r="T88" s="21">
        <f t="shared" si="25"/>
        <v>1.4227064686456181E-2</v>
      </c>
      <c r="U88" s="20">
        <f t="shared" si="26"/>
        <v>1.0134315127026257</v>
      </c>
      <c r="V88" s="21">
        <f t="shared" si="27"/>
        <v>1.3431512702625659</v>
      </c>
    </row>
    <row r="89" spans="1:22" x14ac:dyDescent="0.3">
      <c r="A89">
        <f t="shared" si="14"/>
        <v>87</v>
      </c>
      <c r="B89" s="7">
        <v>43959</v>
      </c>
      <c r="C89" s="8">
        <v>2.7660999999999998</v>
      </c>
      <c r="D89" s="11">
        <f>TRUNC(1000/((1+C89/100)^(NETWORKDAYS($B89,$C$2-1,Feriados!$A$1:$A$936)/252)),6)</f>
        <v>969.29792999999995</v>
      </c>
      <c r="E89" s="13">
        <f t="shared" si="15"/>
        <v>9.2194473892459605E-2</v>
      </c>
      <c r="F89" s="12">
        <f t="shared" si="16"/>
        <v>1.0405341507644521</v>
      </c>
      <c r="G89" s="13">
        <f t="shared" si="17"/>
        <v>4.0534150764452104</v>
      </c>
      <c r="H89" s="8">
        <v>3.8864000000000001</v>
      </c>
      <c r="I89" s="14">
        <f>TRUNC(1000/((1+H89/100)^(NETWORKDAYS($B89,$H$2-1,Feriados!$A$1:$A$936)/252)),6)</f>
        <v>921.54612599999996</v>
      </c>
      <c r="J89" s="16">
        <f t="shared" si="18"/>
        <v>0.30781539892696941</v>
      </c>
      <c r="K89" s="15">
        <f t="shared" si="19"/>
        <v>1.05376386200285</v>
      </c>
      <c r="L89" s="16">
        <f t="shared" si="20"/>
        <v>5.3763862002849994</v>
      </c>
      <c r="M89" s="8">
        <v>5.1238000000000001</v>
      </c>
      <c r="N89" s="17">
        <f>TRUNC(1000/((1+M89/100)^(NETWORKDAYS($B89,$M$2-1,Feriados!$A$1:$A$936)/252)),6)</f>
        <v>854.83601499999997</v>
      </c>
      <c r="O89" s="19">
        <f t="shared" si="21"/>
        <v>0.44776240608825901</v>
      </c>
      <c r="P89" s="18">
        <f t="shared" si="22"/>
        <v>1.0476676992483065</v>
      </c>
      <c r="Q89" s="19">
        <f t="shared" si="23"/>
        <v>4.7667699248306494</v>
      </c>
      <c r="R89" s="9">
        <v>2.9</v>
      </c>
      <c r="S89" s="20">
        <f t="shared" si="24"/>
        <v>1.0135464852145168</v>
      </c>
      <c r="T89" s="21">
        <f t="shared" si="25"/>
        <v>1.1344872391472194E-2</v>
      </c>
      <c r="U89" s="20">
        <f t="shared" si="26"/>
        <v>1.0135464852145168</v>
      </c>
      <c r="V89" s="21">
        <f t="shared" si="27"/>
        <v>1.3546485214516846</v>
      </c>
    </row>
    <row r="90" spans="1:22" x14ac:dyDescent="0.3">
      <c r="A90">
        <f t="shared" si="14"/>
        <v>88</v>
      </c>
      <c r="B90" s="7">
        <v>43962</v>
      </c>
      <c r="C90" s="8">
        <v>2.7850000000000001</v>
      </c>
      <c r="D90" s="11">
        <f>TRUNC(1000/((1+C90/100)^(NETWORKDAYS($B90,$C$2-1,Feriados!$A$1:$A$936)/252)),6)</f>
        <v>969.19987900000001</v>
      </c>
      <c r="E90" s="13">
        <f t="shared" si="15"/>
        <v>-1.0115672072041892E-2</v>
      </c>
      <c r="F90" s="12">
        <f t="shared" si="16"/>
        <v>1.0404288937419632</v>
      </c>
      <c r="G90" s="13">
        <f t="shared" si="17"/>
        <v>4.0428893741963234</v>
      </c>
      <c r="H90" s="8">
        <v>3.9072</v>
      </c>
      <c r="I90" s="14">
        <f>TRUNC(1000/((1+H90/100)^(NETWORKDAYS($B90,$H$2-1,Feriados!$A$1:$A$936)/252)),6)</f>
        <v>921.29098399999998</v>
      </c>
      <c r="J90" s="16">
        <f t="shared" si="18"/>
        <v>-2.7686297278184391E-2</v>
      </c>
      <c r="K90" s="15">
        <f t="shared" si="19"/>
        <v>1.0534721138074059</v>
      </c>
      <c r="L90" s="16">
        <f t="shared" si="20"/>
        <v>5.3472113807405908</v>
      </c>
      <c r="M90" s="8">
        <v>5.1615000000000002</v>
      </c>
      <c r="N90" s="17">
        <f>TRUNC(1000/((1+M90/100)^(NETWORKDAYS($B90,$M$2-1,Feriados!$A$1:$A$936)/252)),6)</f>
        <v>854.04499899999996</v>
      </c>
      <c r="O90" s="19">
        <f t="shared" si="21"/>
        <v>-9.2534238862174156E-2</v>
      </c>
      <c r="P90" s="18">
        <f t="shared" si="22"/>
        <v>1.0466982479170022</v>
      </c>
      <c r="Q90" s="19">
        <f t="shared" si="23"/>
        <v>4.6698247917002167</v>
      </c>
      <c r="R90" s="9">
        <v>2.9</v>
      </c>
      <c r="S90" s="20">
        <f t="shared" si="24"/>
        <v>1.0136614707698928</v>
      </c>
      <c r="T90" s="21">
        <f t="shared" si="25"/>
        <v>1.1344872391472194E-2</v>
      </c>
      <c r="U90" s="20">
        <f t="shared" si="26"/>
        <v>1.0136614707698928</v>
      </c>
      <c r="V90" s="21">
        <f t="shared" si="27"/>
        <v>1.366147076989277</v>
      </c>
    </row>
    <row r="91" spans="1:22" x14ac:dyDescent="0.3">
      <c r="A91">
        <f t="shared" si="14"/>
        <v>89</v>
      </c>
      <c r="B91" s="7">
        <v>43963</v>
      </c>
      <c r="C91" s="8">
        <v>2.9849999999999999</v>
      </c>
      <c r="D91" s="11">
        <f>TRUNC(1000/((1+C91/100)^(NETWORKDAYS($B91,$C$2-1,Feriados!$A$1:$A$936)/252)),6)</f>
        <v>967.16941399999996</v>
      </c>
      <c r="E91" s="13">
        <f t="shared" si="15"/>
        <v>-0.2094990975540556</v>
      </c>
      <c r="F91" s="12">
        <f t="shared" si="16"/>
        <v>1.0382492045988823</v>
      </c>
      <c r="G91" s="13">
        <f t="shared" si="17"/>
        <v>3.8249204598882258</v>
      </c>
      <c r="H91" s="8">
        <v>4.1749999999999998</v>
      </c>
      <c r="I91" s="14">
        <f>TRUNC(1000/((1+H91/100)^(NETWORKDAYS($B91,$H$2-1,Feriados!$A$1:$A$936)/252)),6)</f>
        <v>916.38151000000005</v>
      </c>
      <c r="J91" s="16">
        <f t="shared" si="18"/>
        <v>-0.532890702857447</v>
      </c>
      <c r="K91" s="15">
        <f t="shared" si="19"/>
        <v>1.0478582588557304</v>
      </c>
      <c r="L91" s="16">
        <f t="shared" si="20"/>
        <v>4.7858258855730362</v>
      </c>
      <c r="M91" s="8">
        <v>5.4385000000000003</v>
      </c>
      <c r="N91" s="17">
        <f>TRUNC(1000/((1+M91/100)^(NETWORKDAYS($B91,$M$2-1,Feriados!$A$1:$A$936)/252)),6)</f>
        <v>847.20896100000004</v>
      </c>
      <c r="O91" s="19">
        <f t="shared" si="21"/>
        <v>-0.80043065740145192</v>
      </c>
      <c r="P91" s="18">
        <f t="shared" si="22"/>
        <v>1.0383201542501905</v>
      </c>
      <c r="Q91" s="19">
        <f t="shared" si="23"/>
        <v>3.832015425019053</v>
      </c>
      <c r="R91" s="9">
        <v>2.9</v>
      </c>
      <c r="S91" s="20">
        <f t="shared" si="24"/>
        <v>1.0137764693702331</v>
      </c>
      <c r="T91" s="21">
        <f t="shared" si="25"/>
        <v>1.1344872391472194E-2</v>
      </c>
      <c r="U91" s="20">
        <f t="shared" si="26"/>
        <v>1.0137764693702331</v>
      </c>
      <c r="V91" s="21">
        <f t="shared" si="27"/>
        <v>1.3776469370233135</v>
      </c>
    </row>
    <row r="92" spans="1:22" x14ac:dyDescent="0.3">
      <c r="A92">
        <f t="shared" si="14"/>
        <v>90</v>
      </c>
      <c r="B92" s="7">
        <v>43964</v>
      </c>
      <c r="C92" s="8">
        <v>3.0575000000000001</v>
      </c>
      <c r="D92" s="11">
        <f>TRUNC(1000/((1+C92/100)^(NETWORKDAYS($B92,$C$2-1,Feriados!$A$1:$A$936)/252)),6)</f>
        <v>966.51275899999996</v>
      </c>
      <c r="E92" s="13">
        <f t="shared" si="15"/>
        <v>-6.7894516771804803E-2</v>
      </c>
      <c r="F92" s="12">
        <f t="shared" si="16"/>
        <v>1.0375442903185328</v>
      </c>
      <c r="G92" s="13">
        <f t="shared" si="17"/>
        <v>3.7544290318532791</v>
      </c>
      <c r="H92" s="8">
        <v>4.3235000000000001</v>
      </c>
      <c r="I92" s="14">
        <f>TRUNC(1000/((1+H92/100)^(NETWORKDAYS($B92,$H$2-1,Feriados!$A$1:$A$936)/252)),6)</f>
        <v>913.75236800000005</v>
      </c>
      <c r="J92" s="16">
        <f t="shared" si="18"/>
        <v>-0.28690474123599374</v>
      </c>
      <c r="K92" s="15">
        <f t="shared" si="19"/>
        <v>1.0448519038296404</v>
      </c>
      <c r="L92" s="16">
        <f t="shared" si="20"/>
        <v>4.4851903829640438</v>
      </c>
      <c r="M92" s="8">
        <v>5.6261000000000001</v>
      </c>
      <c r="N92" s="17">
        <f>TRUNC(1000/((1+M92/100)^(NETWORKDAYS($B92,$M$2-1,Feriados!$A$1:$A$936)/252)),6)</f>
        <v>842.68971699999997</v>
      </c>
      <c r="O92" s="19">
        <f t="shared" si="21"/>
        <v>-0.53342731345354943</v>
      </c>
      <c r="P92" s="18">
        <f t="shared" si="22"/>
        <v>1.032781470946327</v>
      </c>
      <c r="Q92" s="19">
        <f t="shared" si="23"/>
        <v>3.2781470946326996</v>
      </c>
      <c r="R92" s="9">
        <v>2.9</v>
      </c>
      <c r="S92" s="20">
        <f t="shared" si="24"/>
        <v>1.0138914810170179</v>
      </c>
      <c r="T92" s="21">
        <f t="shared" si="25"/>
        <v>1.1344872391472194E-2</v>
      </c>
      <c r="U92" s="20">
        <f t="shared" si="26"/>
        <v>1.0138914810170179</v>
      </c>
      <c r="V92" s="21">
        <f t="shared" si="27"/>
        <v>1.389148101701787</v>
      </c>
    </row>
    <row r="93" spans="1:22" x14ac:dyDescent="0.3">
      <c r="A93">
        <f t="shared" si="14"/>
        <v>91</v>
      </c>
      <c r="B93" s="7">
        <v>43965</v>
      </c>
      <c r="C93" s="8">
        <v>3.0661999999999998</v>
      </c>
      <c r="D93" s="11">
        <f>TRUNC(1000/((1+C93/100)^(NETWORKDAYS($B93,$C$2-1,Feriados!$A$1:$A$936)/252)),6)</f>
        <v>966.53632000000005</v>
      </c>
      <c r="E93" s="13">
        <f t="shared" si="15"/>
        <v>2.4377329508329382E-3</v>
      </c>
      <c r="F93" s="12">
        <f t="shared" si="16"/>
        <v>1.0375695828775773</v>
      </c>
      <c r="G93" s="13">
        <f t="shared" si="17"/>
        <v>3.7569582877577279</v>
      </c>
      <c r="H93" s="8">
        <v>4.3308</v>
      </c>
      <c r="I93" s="14">
        <f>TRUNC(1000/((1+H93/100)^(NETWORKDAYS($B93,$H$2-1,Feriados!$A$1:$A$936)/252)),6)</f>
        <v>913.76985100000002</v>
      </c>
      <c r="J93" s="16">
        <f t="shared" si="18"/>
        <v>1.9133192550091493E-3</v>
      </c>
      <c r="K93" s="15">
        <f t="shared" si="19"/>
        <v>1.0448718951823028</v>
      </c>
      <c r="L93" s="16">
        <f t="shared" si="20"/>
        <v>4.4871895182302834</v>
      </c>
      <c r="M93" s="8">
        <v>5.5053000000000001</v>
      </c>
      <c r="N93" s="17">
        <f>TRUNC(1000/((1+M93/100)^(NETWORKDAYS($B93,$M$2-1,Feriados!$A$1:$A$936)/252)),6)</f>
        <v>845.89033800000004</v>
      </c>
      <c r="O93" s="19">
        <f t="shared" si="21"/>
        <v>0.37981014072347996</v>
      </c>
      <c r="P93" s="18">
        <f t="shared" si="22"/>
        <v>1.0367040797044942</v>
      </c>
      <c r="Q93" s="19">
        <f t="shared" si="23"/>
        <v>3.6704079704494186</v>
      </c>
      <c r="R93" s="9">
        <v>2.9</v>
      </c>
      <c r="S93" s="20">
        <f t="shared" si="24"/>
        <v>1.0140065057117273</v>
      </c>
      <c r="T93" s="21">
        <f t="shared" si="25"/>
        <v>1.1344872391472194E-2</v>
      </c>
      <c r="U93" s="20">
        <f t="shared" si="26"/>
        <v>1.0140065057117273</v>
      </c>
      <c r="V93" s="21">
        <f t="shared" si="27"/>
        <v>1.4006505711727346</v>
      </c>
    </row>
    <row r="94" spans="1:22" x14ac:dyDescent="0.3">
      <c r="A94">
        <f t="shared" si="14"/>
        <v>92</v>
      </c>
      <c r="B94" s="7">
        <v>43966</v>
      </c>
      <c r="C94" s="8">
        <v>2.9131999999999998</v>
      </c>
      <c r="D94" s="11">
        <f>TRUNC(1000/((1+C94/100)^(NETWORKDAYS($B94,$C$2-1,Feriados!$A$1:$A$936)/252)),6)</f>
        <v>968.26621</v>
      </c>
      <c r="E94" s="13">
        <f t="shared" si="15"/>
        <v>0.17897827160804347</v>
      </c>
      <c r="F94" s="12">
        <f t="shared" si="16"/>
        <v>1.0394266069837423</v>
      </c>
      <c r="G94" s="13">
        <f t="shared" si="17"/>
        <v>3.9426606983742341</v>
      </c>
      <c r="H94" s="8">
        <v>4.1914999999999996</v>
      </c>
      <c r="I94" s="14">
        <f>TRUNC(1000/((1+H94/100)^(NETWORKDAYS($B94,$H$2-1,Feriados!$A$1:$A$936)/252)),6)</f>
        <v>916.51961500000004</v>
      </c>
      <c r="J94" s="16">
        <f t="shared" si="18"/>
        <v>0.30092522717737324</v>
      </c>
      <c r="K94" s="15">
        <f t="shared" si="19"/>
        <v>1.0480161783065927</v>
      </c>
      <c r="L94" s="16">
        <f t="shared" si="20"/>
        <v>4.8016178306592661</v>
      </c>
      <c r="M94" s="8">
        <v>5.4175000000000004</v>
      </c>
      <c r="N94" s="17">
        <f>TRUNC(1000/((1+M94/100)^(NETWORKDAYS($B94,$M$2-1,Feriados!$A$1:$A$936)/252)),6)</f>
        <v>848.27009799999996</v>
      </c>
      <c r="O94" s="19">
        <f t="shared" si="21"/>
        <v>0.28133197568216417</v>
      </c>
      <c r="P94" s="18">
        <f t="shared" si="22"/>
        <v>1.0396206597739044</v>
      </c>
      <c r="Q94" s="19">
        <f t="shared" si="23"/>
        <v>3.9620659773904388</v>
      </c>
      <c r="R94" s="9">
        <v>2.9</v>
      </c>
      <c r="S94" s="20">
        <f t="shared" si="24"/>
        <v>1.0141215434558415</v>
      </c>
      <c r="T94" s="21">
        <f t="shared" si="25"/>
        <v>1.1344872391472194E-2</v>
      </c>
      <c r="U94" s="20">
        <f t="shared" si="26"/>
        <v>1.0141215434558415</v>
      </c>
      <c r="V94" s="21">
        <f t="shared" si="27"/>
        <v>1.412154345584149</v>
      </c>
    </row>
    <row r="95" spans="1:22" x14ac:dyDescent="0.3">
      <c r="A95">
        <f t="shared" si="14"/>
        <v>93</v>
      </c>
      <c r="B95" s="7">
        <v>43969</v>
      </c>
      <c r="C95" s="8">
        <v>2.8614000000000002</v>
      </c>
      <c r="D95" s="11">
        <f>TRUNC(1000/((1+C95/100)^(NETWORKDAYS($B95,$C$2-1,Feriados!$A$1:$A$936)/252)),6)</f>
        <v>968.92228799999998</v>
      </c>
      <c r="E95" s="13">
        <f t="shared" si="15"/>
        <v>6.7758018737418269E-2</v>
      </c>
      <c r="F95" s="12">
        <f t="shared" si="16"/>
        <v>1.040130901858864</v>
      </c>
      <c r="G95" s="13">
        <f t="shared" si="17"/>
        <v>4.0130901858864032</v>
      </c>
      <c r="H95" s="8">
        <v>4.0712999999999999</v>
      </c>
      <c r="I95" s="14">
        <f>TRUNC(1000/((1+H95/100)^(NETWORKDAYS($B95,$H$2-1,Feriados!$A$1:$A$936)/252)),6)</f>
        <v>918.91391699999997</v>
      </c>
      <c r="J95" s="16">
        <f t="shared" si="18"/>
        <v>0.26123848969668018</v>
      </c>
      <c r="K95" s="15">
        <f t="shared" si="19"/>
        <v>1.0507539999425777</v>
      </c>
      <c r="L95" s="16">
        <f t="shared" si="20"/>
        <v>5.0753999942577677</v>
      </c>
      <c r="M95" s="8">
        <v>5.2690000000000001</v>
      </c>
      <c r="N95" s="17">
        <f>TRUNC(1000/((1+M95/100)^(NETWORKDAYS($B95,$M$2-1,Feriados!$A$1:$A$936)/252)),6)</f>
        <v>852.18165399999998</v>
      </c>
      <c r="O95" s="19">
        <f t="shared" si="21"/>
        <v>0.46112152358339653</v>
      </c>
      <c r="P95" s="18">
        <f t="shared" si="22"/>
        <v>1.0444145743997415</v>
      </c>
      <c r="Q95" s="19">
        <f t="shared" si="23"/>
        <v>4.4414574399741502</v>
      </c>
      <c r="R95" s="9">
        <v>2.9</v>
      </c>
      <c r="S95" s="20">
        <f t="shared" si="24"/>
        <v>1.0142365942508409</v>
      </c>
      <c r="T95" s="21">
        <f t="shared" si="25"/>
        <v>1.1344872391472194E-2</v>
      </c>
      <c r="U95" s="20">
        <f t="shared" si="26"/>
        <v>1.0142365942508409</v>
      </c>
      <c r="V95" s="21">
        <f t="shared" si="27"/>
        <v>1.4236594250840895</v>
      </c>
    </row>
    <row r="96" spans="1:22" x14ac:dyDescent="0.3">
      <c r="A96">
        <f t="shared" si="14"/>
        <v>94</v>
      </c>
      <c r="B96" s="7">
        <v>43970</v>
      </c>
      <c r="C96" s="8">
        <v>2.85</v>
      </c>
      <c r="D96" s="11">
        <f>TRUNC(1000/((1+C96/100)^(NETWORKDAYS($B96,$C$2-1,Feriados!$A$1:$A$936)/252)),6)</f>
        <v>969.15053799999998</v>
      </c>
      <c r="E96" s="13">
        <f t="shared" si="15"/>
        <v>2.3557100794024954E-2</v>
      </c>
      <c r="F96" s="12">
        <f t="shared" si="16"/>
        <v>1.0403759265438046</v>
      </c>
      <c r="G96" s="13">
        <f t="shared" si="17"/>
        <v>4.0375926543804619</v>
      </c>
      <c r="H96" s="8">
        <v>4.0228999999999999</v>
      </c>
      <c r="I96" s="14">
        <f>TRUNC(1000/((1+H96/100)^(NETWORKDAYS($B96,$H$2-1,Feriados!$A$1:$A$936)/252)),6)</f>
        <v>919.96413399999994</v>
      </c>
      <c r="J96" s="16">
        <f t="shared" si="18"/>
        <v>0.11428894269320811</v>
      </c>
      <c r="K96" s="15">
        <f t="shared" si="19"/>
        <v>1.0519548955794187</v>
      </c>
      <c r="L96" s="16">
        <f t="shared" si="20"/>
        <v>5.1954895579418681</v>
      </c>
      <c r="M96" s="8">
        <v>5.23</v>
      </c>
      <c r="N96" s="17">
        <f>TRUNC(1000/((1+M96/100)^(NETWORKDAYS($B96,$M$2-1,Feriados!$A$1:$A$936)/252)),6)</f>
        <v>853.33849199999997</v>
      </c>
      <c r="O96" s="19">
        <f t="shared" si="21"/>
        <v>0.13575016483515778</v>
      </c>
      <c r="P96" s="18">
        <f t="shared" si="22"/>
        <v>1.0458323689060516</v>
      </c>
      <c r="Q96" s="19">
        <f t="shared" si="23"/>
        <v>4.5832368906051579</v>
      </c>
      <c r="R96" s="9">
        <v>2.9</v>
      </c>
      <c r="S96" s="20">
        <f t="shared" si="24"/>
        <v>1.0143516580982064</v>
      </c>
      <c r="T96" s="21">
        <f t="shared" si="25"/>
        <v>1.1344872391472194E-2</v>
      </c>
      <c r="U96" s="20">
        <f t="shared" si="26"/>
        <v>1.0143516580982064</v>
      </c>
      <c r="V96" s="21">
        <f t="shared" si="27"/>
        <v>1.4351658098206377</v>
      </c>
    </row>
    <row r="97" spans="1:22" x14ac:dyDescent="0.3">
      <c r="A97">
        <f t="shared" si="14"/>
        <v>95</v>
      </c>
      <c r="B97" s="7">
        <v>43971</v>
      </c>
      <c r="C97" s="8">
        <v>2.86</v>
      </c>
      <c r="D97" s="11">
        <f>TRUNC(1000/((1+C97/100)^(NETWORKDAYS($B97,$C$2-1,Feriados!$A$1:$A$936)/252)),6)</f>
        <v>969.15391699999998</v>
      </c>
      <c r="E97" s="13">
        <f t="shared" si="15"/>
        <v>3.4865584523924298E-4</v>
      </c>
      <c r="F97" s="12">
        <f t="shared" si="16"/>
        <v>1.0403795538752849</v>
      </c>
      <c r="G97" s="13">
        <f t="shared" si="17"/>
        <v>4.0379553875284913</v>
      </c>
      <c r="H97" s="8">
        <v>4.0739999999999998</v>
      </c>
      <c r="I97" s="14">
        <f>TRUNC(1000/((1+H97/100)^(NETWORKDAYS($B97,$H$2-1,Feriados!$A$1:$A$936)/252)),6)</f>
        <v>919.15465300000005</v>
      </c>
      <c r="J97" s="16">
        <f t="shared" si="18"/>
        <v>-8.7990495507717092E-2</v>
      </c>
      <c r="K97" s="15">
        <f t="shared" si="19"/>
        <v>1.0510292752542807</v>
      </c>
      <c r="L97" s="16">
        <f t="shared" si="20"/>
        <v>5.1029275254280693</v>
      </c>
      <c r="M97" s="8">
        <v>5.2499000000000002</v>
      </c>
      <c r="N97" s="17">
        <f>TRUNC(1000/((1+M97/100)^(NETWORKDAYS($B97,$M$2-1,Feriados!$A$1:$A$936)/252)),6)</f>
        <v>853.009815</v>
      </c>
      <c r="O97" s="19">
        <f t="shared" si="21"/>
        <v>-3.8516603092597634E-2</v>
      </c>
      <c r="P97" s="18">
        <f t="shared" si="22"/>
        <v>1.0454295498035062</v>
      </c>
      <c r="Q97" s="19">
        <f t="shared" si="23"/>
        <v>4.542954980350622</v>
      </c>
      <c r="R97" s="9">
        <v>2.9</v>
      </c>
      <c r="S97" s="20">
        <f t="shared" si="24"/>
        <v>1.0144667349994183</v>
      </c>
      <c r="T97" s="21">
        <f t="shared" si="25"/>
        <v>1.1344872391472194E-2</v>
      </c>
      <c r="U97" s="20">
        <f t="shared" si="26"/>
        <v>1.0144667349994183</v>
      </c>
      <c r="V97" s="21">
        <f t="shared" si="27"/>
        <v>1.4466734999418307</v>
      </c>
    </row>
    <row r="98" spans="1:22" x14ac:dyDescent="0.3">
      <c r="A98">
        <f t="shared" si="14"/>
        <v>96</v>
      </c>
      <c r="B98" s="7">
        <v>43972</v>
      </c>
      <c r="C98" s="8">
        <v>2.8</v>
      </c>
      <c r="D98" s="11">
        <f>TRUNC(1000/((1+C98/100)^(NETWORKDAYS($B98,$C$2-1,Feriados!$A$1:$A$936)/252)),6)</f>
        <v>969.88872000000003</v>
      </c>
      <c r="E98" s="13">
        <f t="shared" si="15"/>
        <v>7.5819019777023655E-2</v>
      </c>
      <c r="F98" s="12">
        <f t="shared" si="16"/>
        <v>1.0411683594549936</v>
      </c>
      <c r="G98" s="13">
        <f t="shared" si="17"/>
        <v>4.1168359454993642</v>
      </c>
      <c r="H98" s="8">
        <v>4.0084</v>
      </c>
      <c r="I98" s="14">
        <f>TRUNC(1000/((1+H98/100)^(NETWORKDAYS($B98,$H$2-1,Feriados!$A$1:$A$936)/252)),6)</f>
        <v>920.52250400000003</v>
      </c>
      <c r="J98" s="16">
        <f t="shared" si="18"/>
        <v>0.14881619709321559</v>
      </c>
      <c r="K98" s="15">
        <f t="shared" si="19"/>
        <v>1.0525933770520506</v>
      </c>
      <c r="L98" s="16">
        <f t="shared" si="20"/>
        <v>5.2593377052050583</v>
      </c>
      <c r="M98" s="8">
        <v>5.1816000000000004</v>
      </c>
      <c r="N98" s="17">
        <f>TRUNC(1000/((1+M98/100)^(NETWORKDAYS($B98,$M$2-1,Feriados!$A$1:$A$936)/252)),6)</f>
        <v>854.90341799999999</v>
      </c>
      <c r="O98" s="19">
        <f t="shared" si="21"/>
        <v>0.2219907633770779</v>
      </c>
      <c r="P98" s="18">
        <f t="shared" si="22"/>
        <v>1.0477503068416845</v>
      </c>
      <c r="Q98" s="19">
        <f t="shared" si="23"/>
        <v>4.7750306841684464</v>
      </c>
      <c r="R98" s="9">
        <v>2.9</v>
      </c>
      <c r="S98" s="20">
        <f t="shared" si="24"/>
        <v>1.0145818249559579</v>
      </c>
      <c r="T98" s="21">
        <f t="shared" si="25"/>
        <v>1.1344872391472194E-2</v>
      </c>
      <c r="U98" s="20">
        <f t="shared" si="26"/>
        <v>1.0145818249559579</v>
      </c>
      <c r="V98" s="21">
        <f t="shared" si="27"/>
        <v>1.4581824955957945</v>
      </c>
    </row>
    <row r="99" spans="1:22" x14ac:dyDescent="0.3">
      <c r="A99">
        <f t="shared" si="14"/>
        <v>97</v>
      </c>
      <c r="B99" s="7">
        <v>43973</v>
      </c>
      <c r="C99" s="8">
        <v>2.8622999999999998</v>
      </c>
      <c r="D99" s="11">
        <f>TRUNC(1000/((1+C99/100)^(NETWORKDAYS($B99,$C$2-1,Feriados!$A$1:$A$936)/252)),6)</f>
        <v>969.34692500000006</v>
      </c>
      <c r="E99" s="13">
        <f t="shared" si="15"/>
        <v>-5.5861563169845585E-2</v>
      </c>
      <c r="F99" s="12">
        <f t="shared" si="16"/>
        <v>1.0405867465341723</v>
      </c>
      <c r="G99" s="13">
        <f t="shared" si="17"/>
        <v>4.0586746534172269</v>
      </c>
      <c r="H99" s="8">
        <v>4.0999999999999996</v>
      </c>
      <c r="I99" s="14">
        <f>TRUNC(1000/((1+H99/100)^(NETWORKDAYS($B99,$H$2-1,Feriados!$A$1:$A$936)/252)),6)</f>
        <v>918.96309099999996</v>
      </c>
      <c r="J99" s="16">
        <f t="shared" si="18"/>
        <v>-0.16940520120082292</v>
      </c>
      <c r="K99" s="15">
        <f t="shared" si="19"/>
        <v>1.050810229123829</v>
      </c>
      <c r="L99" s="16">
        <f t="shared" si="20"/>
        <v>5.0810229123829043</v>
      </c>
      <c r="M99" s="8">
        <v>5.2546999999999997</v>
      </c>
      <c r="N99" s="17">
        <f>TRUNC(1000/((1+M99/100)^(NETWORKDAYS($B99,$M$2-1,Feriados!$A$1:$A$936)/252)),6)</f>
        <v>853.235681</v>
      </c>
      <c r="O99" s="19">
        <f t="shared" si="21"/>
        <v>-0.19507899546145069</v>
      </c>
      <c r="P99" s="18">
        <f t="shared" si="22"/>
        <v>1.0457063660681534</v>
      </c>
      <c r="Q99" s="19">
        <f t="shared" si="23"/>
        <v>4.570636606815337</v>
      </c>
      <c r="R99" s="9">
        <v>2.9</v>
      </c>
      <c r="S99" s="20">
        <f t="shared" si="24"/>
        <v>1.0146969279693063</v>
      </c>
      <c r="T99" s="21">
        <f t="shared" si="25"/>
        <v>1.1344872391472194E-2</v>
      </c>
      <c r="U99" s="20">
        <f t="shared" si="26"/>
        <v>1.0146969279693063</v>
      </c>
      <c r="V99" s="21">
        <f t="shared" si="27"/>
        <v>1.4696927969306328</v>
      </c>
    </row>
    <row r="100" spans="1:22" x14ac:dyDescent="0.3">
      <c r="A100">
        <f t="shared" si="14"/>
        <v>98</v>
      </c>
      <c r="B100" s="7">
        <v>43976</v>
      </c>
      <c r="C100" s="8">
        <v>2.6934999999999998</v>
      </c>
      <c r="D100" s="11">
        <f>TRUNC(1000/((1+C100/100)^(NETWORKDAYS($B100,$C$2-1,Feriados!$A$1:$A$936)/252)),6)</f>
        <v>971.20723599999997</v>
      </c>
      <c r="E100" s="13">
        <f t="shared" si="15"/>
        <v>0.19191384962611302</v>
      </c>
      <c r="F100" s="12">
        <f t="shared" si="16"/>
        <v>1.0425837766181452</v>
      </c>
      <c r="G100" s="13">
        <f t="shared" si="17"/>
        <v>4.2583776618145164</v>
      </c>
      <c r="H100" s="8">
        <v>3.8574000000000002</v>
      </c>
      <c r="I100" s="14">
        <f>TRUNC(1000/((1+H100/100)^(NETWORKDAYS($B100,$H$2-1,Feriados!$A$1:$A$936)/252)),6)</f>
        <v>923.622297</v>
      </c>
      <c r="J100" s="16">
        <f t="shared" si="18"/>
        <v>0.50700686955011953</v>
      </c>
      <c r="K100" s="15">
        <f t="shared" si="19"/>
        <v>1.0561379091714223</v>
      </c>
      <c r="L100" s="16">
        <f t="shared" si="20"/>
        <v>5.6137909171422251</v>
      </c>
      <c r="M100" s="8">
        <v>4.9420000000000002</v>
      </c>
      <c r="N100" s="17">
        <f>TRUNC(1000/((1+M100/100)^(NETWORKDAYS($B100,$M$2-1,Feriados!$A$1:$A$936)/252)),6)</f>
        <v>861.30469500000004</v>
      </c>
      <c r="O100" s="19">
        <f t="shared" si="21"/>
        <v>0.94569580007988208</v>
      </c>
      <c r="P100" s="18">
        <f t="shared" si="22"/>
        <v>1.0555955672532278</v>
      </c>
      <c r="Q100" s="19">
        <f t="shared" si="23"/>
        <v>5.5595567253227784</v>
      </c>
      <c r="R100" s="9">
        <v>2.9</v>
      </c>
      <c r="S100" s="20">
        <f t="shared" si="24"/>
        <v>1.0148120440409447</v>
      </c>
      <c r="T100" s="21">
        <f t="shared" si="25"/>
        <v>1.1344872391472194E-2</v>
      </c>
      <c r="U100" s="20">
        <f t="shared" si="26"/>
        <v>1.0148120440409447</v>
      </c>
      <c r="V100" s="21">
        <f t="shared" si="27"/>
        <v>1.4812044040944716</v>
      </c>
    </row>
    <row r="101" spans="1:22" x14ac:dyDescent="0.3">
      <c r="A101">
        <f t="shared" si="14"/>
        <v>99</v>
      </c>
      <c r="B101" s="7">
        <v>43977</v>
      </c>
      <c r="C101" s="8">
        <v>2.7248999999999999</v>
      </c>
      <c r="D101" s="11">
        <f>TRUNC(1000/((1+C101/100)^(NETWORKDAYS($B101,$C$2-1,Feriados!$A$1:$A$936)/252)),6)</f>
        <v>970.98450300000002</v>
      </c>
      <c r="E101" s="13">
        <f t="shared" si="15"/>
        <v>-2.2933622376752894E-2</v>
      </c>
      <c r="F101" s="12">
        <f t="shared" si="16"/>
        <v>1.0423446743918543</v>
      </c>
      <c r="G101" s="13">
        <f t="shared" si="17"/>
        <v>4.2344674391854298</v>
      </c>
      <c r="H101" s="8">
        <v>3.88</v>
      </c>
      <c r="I101" s="14">
        <f>TRUNC(1000/((1+H101/100)^(NETWORKDAYS($B101,$H$2-1,Feriados!$A$1:$A$936)/252)),6)</f>
        <v>923.33999400000005</v>
      </c>
      <c r="J101" s="16">
        <f t="shared" si="18"/>
        <v>-3.0564766671059562E-2</v>
      </c>
      <c r="K101" s="15">
        <f t="shared" si="19"/>
        <v>1.0558151030837595</v>
      </c>
      <c r="L101" s="16">
        <f t="shared" si="20"/>
        <v>5.5815103083759476</v>
      </c>
      <c r="M101" s="8">
        <v>4.9325000000000001</v>
      </c>
      <c r="N101" s="17">
        <f>TRUNC(1000/((1+M101/100)^(NETWORKDAYS($B101,$M$2-1,Feriados!$A$1:$A$936)/252)),6)</f>
        <v>861.71069999999997</v>
      </c>
      <c r="O101" s="19">
        <f t="shared" si="21"/>
        <v>4.7138370701671484E-2</v>
      </c>
      <c r="P101" s="18">
        <f t="shared" si="22"/>
        <v>1.05609315780483</v>
      </c>
      <c r="Q101" s="19">
        <f t="shared" si="23"/>
        <v>5.6093157804830041</v>
      </c>
      <c r="R101" s="9">
        <v>2.9</v>
      </c>
      <c r="S101" s="20">
        <f t="shared" si="24"/>
        <v>1.0149271731723544</v>
      </c>
      <c r="T101" s="21">
        <f t="shared" si="25"/>
        <v>1.1344872391472194E-2</v>
      </c>
      <c r="U101" s="20">
        <f t="shared" si="26"/>
        <v>1.0149271731723544</v>
      </c>
      <c r="V101" s="21">
        <f t="shared" si="27"/>
        <v>1.4927173172354369</v>
      </c>
    </row>
    <row r="102" spans="1:22" x14ac:dyDescent="0.3">
      <c r="A102">
        <f t="shared" si="14"/>
        <v>100</v>
      </c>
      <c r="B102" s="7">
        <v>43978</v>
      </c>
      <c r="C102" s="8">
        <v>2.714</v>
      </c>
      <c r="D102" s="11">
        <f>TRUNC(1000/((1+C102/100)^(NETWORKDAYS($B102,$C$2-1,Feriados!$A$1:$A$936)/252)),6)</f>
        <v>971.20055500000001</v>
      </c>
      <c r="E102" s="13">
        <f t="shared" si="15"/>
        <v>2.2250818559155228E-2</v>
      </c>
      <c r="F102" s="12">
        <f t="shared" si="16"/>
        <v>1.0425766046141143</v>
      </c>
      <c r="G102" s="13">
        <f t="shared" si="17"/>
        <v>4.2576604614114277</v>
      </c>
      <c r="H102" s="8">
        <v>3.8523999999999998</v>
      </c>
      <c r="I102" s="14">
        <f>TRUNC(1000/((1+H102/100)^(NETWORKDAYS($B102,$H$2-1,Feriados!$A$1:$A$936)/252)),6)</f>
        <v>923.99280699999997</v>
      </c>
      <c r="J102" s="16">
        <f t="shared" si="18"/>
        <v>7.0701258934091626E-2</v>
      </c>
      <c r="K102" s="15">
        <f t="shared" si="19"/>
        <v>1.0565615776536559</v>
      </c>
      <c r="L102" s="16">
        <f t="shared" si="20"/>
        <v>5.6561577653655881</v>
      </c>
      <c r="M102" s="8">
        <v>4.9058000000000002</v>
      </c>
      <c r="N102" s="17">
        <f>TRUNC(1000/((1+M102/100)^(NETWORKDAYS($B102,$M$2-1,Feriados!$A$1:$A$936)/252)),6)</f>
        <v>862.55276200000003</v>
      </c>
      <c r="O102" s="19">
        <f t="shared" si="21"/>
        <v>9.7719803177565012E-2</v>
      </c>
      <c r="P102" s="18">
        <f t="shared" si="22"/>
        <v>1.0571251699600086</v>
      </c>
      <c r="Q102" s="19">
        <f t="shared" si="23"/>
        <v>5.7125169960008604</v>
      </c>
      <c r="R102" s="9">
        <v>2.9</v>
      </c>
      <c r="S102" s="20">
        <f t="shared" si="24"/>
        <v>1.0150423153650172</v>
      </c>
      <c r="T102" s="21">
        <f t="shared" si="25"/>
        <v>1.1344872391472194E-2</v>
      </c>
      <c r="U102" s="20">
        <f t="shared" si="26"/>
        <v>1.0150423153650172</v>
      </c>
      <c r="V102" s="21">
        <f t="shared" si="27"/>
        <v>1.5042315365017211</v>
      </c>
    </row>
    <row r="103" spans="1:22" x14ac:dyDescent="0.3">
      <c r="A103">
        <f t="shared" si="14"/>
        <v>101</v>
      </c>
      <c r="B103" s="7">
        <v>43979</v>
      </c>
      <c r="C103" s="8">
        <v>2.6749999999999998</v>
      </c>
      <c r="D103" s="11">
        <f>TRUNC(1000/((1+C103/100)^(NETWORKDAYS($B103,$C$2-1,Feriados!$A$1:$A$936)/252)),6)</f>
        <v>971.70491800000002</v>
      </c>
      <c r="E103" s="13">
        <f t="shared" si="15"/>
        <v>5.1931910191305164E-2</v>
      </c>
      <c r="F103" s="12">
        <f t="shared" si="16"/>
        <v>1.0431180345600981</v>
      </c>
      <c r="G103" s="13">
        <f t="shared" si="17"/>
        <v>4.3118034560098106</v>
      </c>
      <c r="H103" s="8">
        <v>3.8218000000000001</v>
      </c>
      <c r="I103" s="14">
        <f>TRUNC(1000/((1+H103/100)^(NETWORKDAYS($B103,$H$2-1,Feriados!$A$1:$A$936)/252)),6)</f>
        <v>924.70003699999995</v>
      </c>
      <c r="J103" s="16">
        <f t="shared" si="18"/>
        <v>7.6540639130762145E-2</v>
      </c>
      <c r="K103" s="15">
        <f t="shared" si="19"/>
        <v>1.057370276638002</v>
      </c>
      <c r="L103" s="16">
        <f t="shared" si="20"/>
        <v>5.7370276638001982</v>
      </c>
      <c r="M103" s="8">
        <v>4.8925000000000001</v>
      </c>
      <c r="N103" s="17">
        <f>TRUNC(1000/((1+M103/100)^(NETWORKDAYS($B103,$M$2-1,Feriados!$A$1:$A$936)/252)),6)</f>
        <v>863.054035</v>
      </c>
      <c r="O103" s="19">
        <f t="shared" si="21"/>
        <v>5.8115053604113065E-2</v>
      </c>
      <c r="P103" s="18">
        <f t="shared" si="22"/>
        <v>1.0577395188191934</v>
      </c>
      <c r="Q103" s="19">
        <f t="shared" si="23"/>
        <v>5.7739518819193369</v>
      </c>
      <c r="R103" s="9">
        <v>2.9</v>
      </c>
      <c r="S103" s="20">
        <f t="shared" si="24"/>
        <v>1.0151574706204147</v>
      </c>
      <c r="T103" s="21">
        <f t="shared" si="25"/>
        <v>1.1344872391472194E-2</v>
      </c>
      <c r="U103" s="20">
        <f t="shared" si="26"/>
        <v>1.0151574706204147</v>
      </c>
      <c r="V103" s="21">
        <f t="shared" si="27"/>
        <v>1.5157470620414726</v>
      </c>
    </row>
    <row r="104" spans="1:22" x14ac:dyDescent="0.3">
      <c r="A104">
        <f t="shared" si="14"/>
        <v>102</v>
      </c>
      <c r="B104" s="7">
        <v>43980</v>
      </c>
      <c r="C104" s="8">
        <v>2.625</v>
      </c>
      <c r="D104" s="11">
        <f>TRUNC(1000/((1+C104/100)^(NETWORKDAYS($B104,$C$2-1,Feriados!$A$1:$A$936)/252)),6)</f>
        <v>972.31965600000001</v>
      </c>
      <c r="E104" s="13">
        <f t="shared" si="15"/>
        <v>6.3263855992956586E-2</v>
      </c>
      <c r="F104" s="12">
        <f t="shared" si="16"/>
        <v>1.0437779512513188</v>
      </c>
      <c r="G104" s="13">
        <f t="shared" si="17"/>
        <v>4.3777951251318781</v>
      </c>
      <c r="H104" s="8">
        <v>3.78</v>
      </c>
      <c r="I104" s="14">
        <f>TRUNC(1000/((1+H104/100)^(NETWORKDAYS($B104,$H$2-1,Feriados!$A$1:$A$936)/252)),6)</f>
        <v>925.61388699999998</v>
      </c>
      <c r="J104" s="16">
        <f t="shared" si="18"/>
        <v>9.8826642525584596E-2</v>
      </c>
      <c r="K104" s="15">
        <f t="shared" si="19"/>
        <v>1.0584152401814668</v>
      </c>
      <c r="L104" s="16">
        <f t="shared" si="20"/>
        <v>5.8415240181466821</v>
      </c>
      <c r="M104" s="8">
        <v>4.8525</v>
      </c>
      <c r="N104" s="17">
        <f>TRUNC(1000/((1+M104/100)^(NETWORKDAYS($B104,$M$2-1,Feriados!$A$1:$A$936)/252)),6)</f>
        <v>864.23209999999995</v>
      </c>
      <c r="O104" s="19">
        <f t="shared" si="21"/>
        <v>0.13649956459562684</v>
      </c>
      <c r="P104" s="18">
        <f t="shared" si="22"/>
        <v>1.0591833286569374</v>
      </c>
      <c r="Q104" s="19">
        <f t="shared" si="23"/>
        <v>5.9183328656937428</v>
      </c>
      <c r="R104" s="9">
        <v>2.9</v>
      </c>
      <c r="S104" s="20">
        <f t="shared" si="24"/>
        <v>1.0152726389400291</v>
      </c>
      <c r="T104" s="21">
        <f t="shared" si="25"/>
        <v>1.1344872391472194E-2</v>
      </c>
      <c r="U104" s="20">
        <f t="shared" si="26"/>
        <v>1.0152726389400291</v>
      </c>
      <c r="V104" s="21">
        <f t="shared" si="27"/>
        <v>1.527263894002906</v>
      </c>
    </row>
    <row r="105" spans="1:22" x14ac:dyDescent="0.3">
      <c r="A105">
        <f t="shared" si="14"/>
        <v>103</v>
      </c>
      <c r="B105" s="7">
        <v>43983</v>
      </c>
      <c r="C105" s="8">
        <v>2.6217000000000001</v>
      </c>
      <c r="D105" s="11">
        <f>TRUNC(1000/((1+C105/100)^(NETWORKDAYS($B105,$C$2-1,Feriados!$A$1:$A$936)/252)),6)</f>
        <v>972.45339000000001</v>
      </c>
      <c r="E105" s="13">
        <f t="shared" si="15"/>
        <v>1.3754118738096288E-2</v>
      </c>
      <c r="F105" s="12">
        <f t="shared" si="16"/>
        <v>1.0439215137100959</v>
      </c>
      <c r="G105" s="13">
        <f t="shared" si="17"/>
        <v>4.3921513710095894</v>
      </c>
      <c r="H105" s="8">
        <v>3.79</v>
      </c>
      <c r="I105" s="14">
        <f>TRUNC(1000/((1+H105/100)^(NETWORKDAYS($B105,$H$2-1,Feriados!$A$1:$A$936)/252)),6)</f>
        <v>925.56472099999996</v>
      </c>
      <c r="J105" s="16">
        <f t="shared" si="18"/>
        <v>-5.311718059819448E-3</v>
      </c>
      <c r="K105" s="15">
        <f t="shared" si="19"/>
        <v>1.0583590201480062</v>
      </c>
      <c r="L105" s="16">
        <f t="shared" si="20"/>
        <v>5.8359020148006202</v>
      </c>
      <c r="M105" s="8">
        <v>4.8600000000000003</v>
      </c>
      <c r="N105" s="17">
        <f>TRUNC(1000/((1+M105/100)^(NETWORKDAYS($B105,$M$2-1,Feriados!$A$1:$A$936)/252)),6)</f>
        <v>864.20449699999995</v>
      </c>
      <c r="O105" s="19">
        <f t="shared" si="21"/>
        <v>-3.1939336666564344E-3</v>
      </c>
      <c r="P105" s="18">
        <f t="shared" si="22"/>
        <v>1.0591494990440118</v>
      </c>
      <c r="Q105" s="19">
        <f t="shared" si="23"/>
        <v>5.9149499044011788</v>
      </c>
      <c r="R105" s="9">
        <v>2.9</v>
      </c>
      <c r="S105" s="20">
        <f t="shared" si="24"/>
        <v>1.0153878203253424</v>
      </c>
      <c r="T105" s="21">
        <f t="shared" si="25"/>
        <v>1.1344872391472194E-2</v>
      </c>
      <c r="U105" s="20">
        <f t="shared" si="26"/>
        <v>1.0153878203253424</v>
      </c>
      <c r="V105" s="21">
        <f t="shared" si="27"/>
        <v>1.5387820325342361</v>
      </c>
    </row>
    <row r="106" spans="1:22" x14ac:dyDescent="0.3">
      <c r="A106">
        <f t="shared" si="14"/>
        <v>104</v>
      </c>
      <c r="B106" s="7">
        <v>43984</v>
      </c>
      <c r="C106" s="8">
        <v>2.5684999999999998</v>
      </c>
      <c r="D106" s="11">
        <f>TRUNC(1000/((1+C106/100)^(NETWORKDAYS($B106,$C$2-1,Feriados!$A$1:$A$936)/252)),6)</f>
        <v>973.09574699999996</v>
      </c>
      <c r="E106" s="13">
        <f t="shared" si="15"/>
        <v>6.605529957584011E-2</v>
      </c>
      <c r="F106" s="12">
        <f t="shared" si="16"/>
        <v>1.0446110791933136</v>
      </c>
      <c r="G106" s="13">
        <f t="shared" si="17"/>
        <v>4.4611079193313641</v>
      </c>
      <c r="H106" s="8">
        <v>3.69</v>
      </c>
      <c r="I106" s="14">
        <f>TRUNC(1000/((1+H106/100)^(NETWORKDAYS($B106,$H$2-1,Feriados!$A$1:$A$936)/252)),6)</f>
        <v>927.55514900000003</v>
      </c>
      <c r="J106" s="16">
        <f t="shared" si="18"/>
        <v>0.2150501153338702</v>
      </c>
      <c r="K106" s="15">
        <f t="shared" si="19"/>
        <v>1.0606350224414809</v>
      </c>
      <c r="L106" s="16">
        <f t="shared" si="20"/>
        <v>6.063502244148089</v>
      </c>
      <c r="M106" s="8">
        <v>4.7</v>
      </c>
      <c r="N106" s="17">
        <f>TRUNC(1000/((1+M106/100)^(NETWORKDAYS($B106,$M$2-1,Feriados!$A$1:$A$936)/252)),6)</f>
        <v>868.43074799999999</v>
      </c>
      <c r="O106" s="19">
        <f t="shared" si="21"/>
        <v>0.48903367370467521</v>
      </c>
      <c r="P106" s="18">
        <f t="shared" si="22"/>
        <v>1.0643290967492114</v>
      </c>
      <c r="Q106" s="19">
        <f t="shared" si="23"/>
        <v>6.432909674921139</v>
      </c>
      <c r="R106" s="9">
        <v>2.9</v>
      </c>
      <c r="S106" s="20">
        <f t="shared" si="24"/>
        <v>1.0155030147778368</v>
      </c>
      <c r="T106" s="21">
        <f t="shared" si="25"/>
        <v>1.1344872391472194E-2</v>
      </c>
      <c r="U106" s="20">
        <f t="shared" si="26"/>
        <v>1.0155030147778368</v>
      </c>
      <c r="V106" s="21">
        <f t="shared" si="27"/>
        <v>1.5503014777836777</v>
      </c>
    </row>
    <row r="107" spans="1:22" x14ac:dyDescent="0.3">
      <c r="A107">
        <f t="shared" si="14"/>
        <v>105</v>
      </c>
      <c r="B107" s="7">
        <v>43985</v>
      </c>
      <c r="C107" s="8">
        <v>2.5</v>
      </c>
      <c r="D107" s="11">
        <f>TRUNC(1000/((1+C107/100)^(NETWORKDAYS($B107,$C$2-1,Feriados!$A$1:$A$936)/252)),6)</f>
        <v>973.890533</v>
      </c>
      <c r="E107" s="13">
        <f t="shared" si="15"/>
        <v>8.1676032646349483E-2</v>
      </c>
      <c r="F107" s="12">
        <f t="shared" si="16"/>
        <v>1.0454642760793829</v>
      </c>
      <c r="G107" s="13">
        <f t="shared" si="17"/>
        <v>4.5464276079382859</v>
      </c>
      <c r="H107" s="8">
        <v>3.6213000000000002</v>
      </c>
      <c r="I107" s="14">
        <f>TRUNC(1000/((1+H107/100)^(NETWORKDAYS($B107,$H$2-1,Feriados!$A$1:$A$936)/252)),6)</f>
        <v>928.96301600000004</v>
      </c>
      <c r="J107" s="16">
        <f t="shared" si="18"/>
        <v>0.15178256532970558</v>
      </c>
      <c r="K107" s="15">
        <f t="shared" si="19"/>
        <v>1.0622448814873278</v>
      </c>
      <c r="L107" s="16">
        <f t="shared" si="20"/>
        <v>6.2244881487327763</v>
      </c>
      <c r="M107" s="8">
        <v>4.6413000000000002</v>
      </c>
      <c r="N107" s="17">
        <f>TRUNC(1000/((1+M107/100)^(NETWORKDAYS($B107,$M$2-1,Feriados!$A$1:$A$936)/252)),6)</f>
        <v>870.084519</v>
      </c>
      <c r="O107" s="19">
        <f t="shared" si="21"/>
        <v>0.19043211031031237</v>
      </c>
      <c r="P107" s="18">
        <f t="shared" si="22"/>
        <v>1.0663559211087976</v>
      </c>
      <c r="Q107" s="19">
        <f t="shared" si="23"/>
        <v>6.6355921108797622</v>
      </c>
      <c r="R107" s="9">
        <v>2.9</v>
      </c>
      <c r="S107" s="20">
        <f t="shared" si="24"/>
        <v>1.0156182222989949</v>
      </c>
      <c r="T107" s="21">
        <f t="shared" si="25"/>
        <v>1.1344872391472194E-2</v>
      </c>
      <c r="U107" s="20">
        <f t="shared" si="26"/>
        <v>1.0156182222989949</v>
      </c>
      <c r="V107" s="21">
        <f t="shared" si="27"/>
        <v>1.5618222298994899</v>
      </c>
    </row>
    <row r="108" spans="1:22" x14ac:dyDescent="0.3">
      <c r="A108">
        <f t="shared" si="14"/>
        <v>106</v>
      </c>
      <c r="B108" s="7">
        <v>43986</v>
      </c>
      <c r="C108" s="8">
        <v>2.5110999999999999</v>
      </c>
      <c r="D108" s="11">
        <f>TRUNC(1000/((1+C108/100)^(NETWORKDAYS($B108,$C$2-1,Feriados!$A$1:$A$936)/252)),6)</f>
        <v>973.87338699999998</v>
      </c>
      <c r="E108" s="13">
        <f t="shared" si="15"/>
        <v>-1.7605674784815228E-3</v>
      </c>
      <c r="F108" s="12">
        <f t="shared" si="16"/>
        <v>1.0454458699753391</v>
      </c>
      <c r="G108" s="13">
        <f t="shared" si="17"/>
        <v>4.5445869975339059</v>
      </c>
      <c r="H108" s="8">
        <v>3.6549999999999998</v>
      </c>
      <c r="I108" s="14">
        <f>TRUNC(1000/((1+H108/100)^(NETWORKDAYS($B108,$H$2-1,Feriados!$A$1:$A$936)/252)),6)</f>
        <v>928.46976199999995</v>
      </c>
      <c r="J108" s="16">
        <f t="shared" si="18"/>
        <v>-5.3097269913282563E-2</v>
      </c>
      <c r="K108" s="15">
        <f t="shared" si="19"/>
        <v>1.0616808584554644</v>
      </c>
      <c r="L108" s="16">
        <f t="shared" si="20"/>
        <v>6.1680858455464449</v>
      </c>
      <c r="M108" s="8">
        <v>4.6749999999999998</v>
      </c>
      <c r="N108" s="17">
        <f>TRUNC(1000/((1+M108/100)^(NETWORKDAYS($B108,$M$2-1,Feriados!$A$1:$A$936)/252)),6)</f>
        <v>869.38315299999999</v>
      </c>
      <c r="O108" s="19">
        <f t="shared" si="21"/>
        <v>-8.0608950588623163E-2</v>
      </c>
      <c r="P108" s="18">
        <f t="shared" si="22"/>
        <v>1.0654963427912523</v>
      </c>
      <c r="Q108" s="19">
        <f t="shared" si="23"/>
        <v>6.5496342791252271</v>
      </c>
      <c r="R108" s="9">
        <v>2.9</v>
      </c>
      <c r="S108" s="20">
        <f t="shared" si="24"/>
        <v>1.0157334428902993</v>
      </c>
      <c r="T108" s="21">
        <f t="shared" si="25"/>
        <v>1.1344872391472194E-2</v>
      </c>
      <c r="U108" s="20">
        <f t="shared" si="26"/>
        <v>1.0157334428902993</v>
      </c>
      <c r="V108" s="21">
        <f t="shared" si="27"/>
        <v>1.5733442890299321</v>
      </c>
    </row>
    <row r="109" spans="1:22" x14ac:dyDescent="0.3">
      <c r="A109">
        <f t="shared" si="14"/>
        <v>107</v>
      </c>
      <c r="B109" s="7">
        <v>43987</v>
      </c>
      <c r="C109" s="8">
        <v>2.5409000000000002</v>
      </c>
      <c r="D109" s="11">
        <f>TRUNC(1000/((1+C109/100)^(NETWORKDAYS($B109,$C$2-1,Feriados!$A$1:$A$936)/252)),6)</f>
        <v>973.66821700000003</v>
      </c>
      <c r="E109" s="13">
        <f t="shared" si="15"/>
        <v>-2.1067420338072296E-2</v>
      </c>
      <c r="F109" s="12">
        <f t="shared" si="16"/>
        <v>1.0452256214995044</v>
      </c>
      <c r="G109" s="13">
        <f t="shared" si="17"/>
        <v>4.5225621499504376</v>
      </c>
      <c r="H109" s="8">
        <v>3.7469999999999999</v>
      </c>
      <c r="I109" s="14">
        <f>TRUNC(1000/((1+H109/100)^(NETWORKDAYS($B109,$H$2-1,Feriados!$A$1:$A$936)/252)),6)</f>
        <v>926.90363400000001</v>
      </c>
      <c r="J109" s="16">
        <f t="shared" si="18"/>
        <v>-0.16867840656720201</v>
      </c>
      <c r="K109" s="15">
        <f t="shared" si="19"/>
        <v>1.0598900321005928</v>
      </c>
      <c r="L109" s="16">
        <f t="shared" si="20"/>
        <v>5.9890032100592849</v>
      </c>
      <c r="M109" s="8">
        <v>4.79</v>
      </c>
      <c r="N109" s="17">
        <f>TRUNC(1000/((1+M109/100)^(NETWORKDAYS($B109,$M$2-1,Feriados!$A$1:$A$936)/252)),6)</f>
        <v>866.624503</v>
      </c>
      <c r="O109" s="19">
        <f t="shared" si="21"/>
        <v>-0.31731118672827519</v>
      </c>
      <c r="P109" s="18">
        <f t="shared" si="22"/>
        <v>1.0621154037013949</v>
      </c>
      <c r="Q109" s="19">
        <f t="shared" si="23"/>
        <v>6.21154037013949</v>
      </c>
      <c r="R109" s="9">
        <v>2.9</v>
      </c>
      <c r="S109" s="20">
        <f t="shared" si="24"/>
        <v>1.0158486765532326</v>
      </c>
      <c r="T109" s="21">
        <f t="shared" si="25"/>
        <v>1.1344872391472194E-2</v>
      </c>
      <c r="U109" s="20">
        <f t="shared" si="26"/>
        <v>1.0158486765532326</v>
      </c>
      <c r="V109" s="21">
        <f t="shared" si="27"/>
        <v>1.5848676553232632</v>
      </c>
    </row>
    <row r="110" spans="1:22" x14ac:dyDescent="0.3">
      <c r="A110">
        <f t="shared" si="14"/>
        <v>108</v>
      </c>
      <c r="B110" s="7">
        <v>43990</v>
      </c>
      <c r="C110" s="8">
        <v>2.5604</v>
      </c>
      <c r="D110" s="11">
        <f>TRUNC(1000/((1+C110/100)^(NETWORKDAYS($B110,$C$2-1,Feriados!$A$1:$A$936)/252)),6)</f>
        <v>973.56900700000006</v>
      </c>
      <c r="E110" s="13">
        <f t="shared" si="15"/>
        <v>-1.0189302502416897E-2</v>
      </c>
      <c r="F110" s="12">
        <f t="shared" si="16"/>
        <v>1.045119120299097</v>
      </c>
      <c r="G110" s="13">
        <f t="shared" si="17"/>
        <v>4.5119120299097037</v>
      </c>
      <c r="H110" s="8">
        <v>3.7974000000000001</v>
      </c>
      <c r="I110" s="14">
        <f>TRUNC(1000/((1+H110/100)^(NETWORKDAYS($B110,$H$2-1,Feriados!$A$1:$A$936)/252)),6)</f>
        <v>926.112122</v>
      </c>
      <c r="J110" s="16">
        <f t="shared" si="18"/>
        <v>-8.5393127285982029E-2</v>
      </c>
      <c r="K110" s="15">
        <f t="shared" si="19"/>
        <v>1.0589849588563898</v>
      </c>
      <c r="L110" s="16">
        <f t="shared" si="20"/>
        <v>5.8984958856389769</v>
      </c>
      <c r="M110" s="8">
        <v>4.8099999999999996</v>
      </c>
      <c r="N110" s="17">
        <f>TRUNC(1000/((1+M110/100)^(NETWORKDAYS($B110,$M$2-1,Feriados!$A$1:$A$936)/252)),6)</f>
        <v>866.28012899999999</v>
      </c>
      <c r="O110" s="19">
        <f t="shared" si="21"/>
        <v>-3.973739477800553E-2</v>
      </c>
      <c r="P110" s="18">
        <f t="shared" si="22"/>
        <v>1.0616933467104281</v>
      </c>
      <c r="Q110" s="19">
        <f t="shared" si="23"/>
        <v>6.1693346710428143</v>
      </c>
      <c r="R110" s="9">
        <v>2.9</v>
      </c>
      <c r="S110" s="20">
        <f t="shared" si="24"/>
        <v>1.0159639232892781</v>
      </c>
      <c r="T110" s="21">
        <f t="shared" si="25"/>
        <v>1.1344872391472194E-2</v>
      </c>
      <c r="U110" s="20">
        <f t="shared" si="26"/>
        <v>1.0159639232892781</v>
      </c>
      <c r="V110" s="21">
        <f t="shared" si="27"/>
        <v>1.5963923289278092</v>
      </c>
    </row>
    <row r="111" spans="1:22" x14ac:dyDescent="0.3">
      <c r="A111">
        <f t="shared" si="14"/>
        <v>109</v>
      </c>
      <c r="B111" s="7">
        <v>43991</v>
      </c>
      <c r="C111" s="8">
        <v>2.5609999999999999</v>
      </c>
      <c r="D111" s="11">
        <f>TRUNC(1000/((1+C111/100)^(NETWORKDAYS($B111,$C$2-1,Feriados!$A$1:$A$936)/252)),6)</f>
        <v>973.66067199999998</v>
      </c>
      <c r="E111" s="13">
        <f t="shared" si="15"/>
        <v>9.415357241326916E-3</v>
      </c>
      <c r="F111" s="12">
        <f t="shared" si="16"/>
        <v>1.0452175219978705</v>
      </c>
      <c r="G111" s="13">
        <f t="shared" si="17"/>
        <v>4.5217521997870547</v>
      </c>
      <c r="H111" s="8">
        <v>3.81</v>
      </c>
      <c r="I111" s="14">
        <f>TRUNC(1000/((1+H111/100)^(NETWORKDAYS($B111,$H$2-1,Feriados!$A$1:$A$936)/252)),6)</f>
        <v>926.01802499999997</v>
      </c>
      <c r="J111" s="16">
        <f t="shared" si="18"/>
        <v>-1.0160432820682797E-2</v>
      </c>
      <c r="K111" s="15">
        <f t="shared" si="19"/>
        <v>1.058877361401064</v>
      </c>
      <c r="L111" s="16">
        <f t="shared" si="20"/>
        <v>5.8877361401064032</v>
      </c>
      <c r="M111" s="8">
        <v>4.8099999999999996</v>
      </c>
      <c r="N111" s="17">
        <f>TRUNC(1000/((1+M111/100)^(NETWORKDAYS($B111,$M$2-1,Feriados!$A$1:$A$936)/252)),6)</f>
        <v>866.44164000000001</v>
      </c>
      <c r="O111" s="19">
        <f t="shared" si="21"/>
        <v>1.8644200021822321E-2</v>
      </c>
      <c r="P111" s="18">
        <f t="shared" si="22"/>
        <v>1.0618912909416072</v>
      </c>
      <c r="Q111" s="19">
        <f t="shared" si="23"/>
        <v>6.1891290941607169</v>
      </c>
      <c r="R111" s="9">
        <v>2.9</v>
      </c>
      <c r="S111" s="20">
        <f t="shared" si="24"/>
        <v>1.0160791830999187</v>
      </c>
      <c r="T111" s="21">
        <f t="shared" si="25"/>
        <v>1.1344872391472194E-2</v>
      </c>
      <c r="U111" s="20">
        <f t="shared" si="26"/>
        <v>1.0160791830999187</v>
      </c>
      <c r="V111" s="21">
        <f t="shared" si="27"/>
        <v>1.6079183099918737</v>
      </c>
    </row>
    <row r="112" spans="1:22" x14ac:dyDescent="0.3">
      <c r="A112">
        <f t="shared" si="14"/>
        <v>110</v>
      </c>
      <c r="B112" s="7">
        <v>43992</v>
      </c>
      <c r="C112" s="8">
        <v>2.5550000000000002</v>
      </c>
      <c r="D112" s="11">
        <f>TRUNC(1000/((1+C112/100)^(NETWORKDAYS($B112,$C$2-1,Feriados!$A$1:$A$936)/252)),6)</f>
        <v>973.81829000000005</v>
      </c>
      <c r="E112" s="13">
        <f t="shared" si="15"/>
        <v>1.6188185939181032E-2</v>
      </c>
      <c r="F112" s="12">
        <f t="shared" si="16"/>
        <v>1.0453867237538004</v>
      </c>
      <c r="G112" s="13">
        <f t="shared" si="17"/>
        <v>4.5386723753800373</v>
      </c>
      <c r="H112" s="8">
        <v>3.7330999999999999</v>
      </c>
      <c r="I112" s="14">
        <f>TRUNC(1000/((1+H112/100)^(NETWORKDAYS($B112,$H$2-1,Feriados!$A$1:$A$936)/252)),6)</f>
        <v>927.564573</v>
      </c>
      <c r="J112" s="16">
        <f t="shared" si="18"/>
        <v>0.16701057195944724</v>
      </c>
      <c r="K112" s="15">
        <f t="shared" si="19"/>
        <v>1.060645798538689</v>
      </c>
      <c r="L112" s="16">
        <f t="shared" si="20"/>
        <v>6.0645798538689011</v>
      </c>
      <c r="M112" s="8">
        <v>4.7133000000000003</v>
      </c>
      <c r="N112" s="17">
        <f>TRUNC(1000/((1+M112/100)^(NETWORKDAYS($B112,$M$2-1,Feriados!$A$1:$A$936)/252)),6)</f>
        <v>869.04445199999998</v>
      </c>
      <c r="O112" s="19">
        <f t="shared" si="21"/>
        <v>0.30040245988176562</v>
      </c>
      <c r="P112" s="18">
        <f t="shared" si="22"/>
        <v>1.0650812385008659</v>
      </c>
      <c r="Q112" s="19">
        <f t="shared" si="23"/>
        <v>6.508123850086589</v>
      </c>
      <c r="R112" s="9">
        <v>2.9</v>
      </c>
      <c r="S112" s="20">
        <f t="shared" si="24"/>
        <v>1.0161944559866378</v>
      </c>
      <c r="T112" s="21">
        <f t="shared" si="25"/>
        <v>1.1344872391472194E-2</v>
      </c>
      <c r="U112" s="20">
        <f t="shared" si="26"/>
        <v>1.0161944559866378</v>
      </c>
      <c r="V112" s="21">
        <f t="shared" si="27"/>
        <v>1.6194455986637823</v>
      </c>
    </row>
    <row r="113" spans="1:22" x14ac:dyDescent="0.3">
      <c r="A113">
        <f t="shared" si="14"/>
        <v>111</v>
      </c>
      <c r="B113" s="7">
        <v>43994</v>
      </c>
      <c r="C113" s="8">
        <v>2.5678999999999998</v>
      </c>
      <c r="D113" s="11">
        <f>TRUNC(1000/((1+C113/100)^(NETWORKDAYS($B113,$C$2-1,Feriados!$A$1:$A$936)/252)),6)</f>
        <v>973.78746699999999</v>
      </c>
      <c r="E113" s="13">
        <f t="shared" si="15"/>
        <v>-3.1651695513001954E-3</v>
      </c>
      <c r="F113" s="12">
        <f t="shared" si="16"/>
        <v>1.0453536354915267</v>
      </c>
      <c r="G113" s="13">
        <f t="shared" si="17"/>
        <v>4.5353635491526711</v>
      </c>
      <c r="H113" s="8">
        <v>3.7111999999999998</v>
      </c>
      <c r="I113" s="14">
        <f>TRUNC(1000/((1+H113/100)^(NETWORKDAYS($B113,$H$2-1,Feriados!$A$1:$A$936)/252)),6)</f>
        <v>928.10065299999997</v>
      </c>
      <c r="J113" s="16">
        <f t="shared" si="18"/>
        <v>5.7794359078000568E-2</v>
      </c>
      <c r="K113" s="15">
        <f t="shared" si="19"/>
        <v>1.0612587919800422</v>
      </c>
      <c r="L113" s="16">
        <f t="shared" si="20"/>
        <v>6.1258791980042249</v>
      </c>
      <c r="M113" s="8">
        <v>4.7346000000000004</v>
      </c>
      <c r="N113" s="17">
        <f>TRUNC(1000/((1+M113/100)^(NETWORKDAYS($B113,$M$2-1,Feriados!$A$1:$A$936)/252)),6)</f>
        <v>868.66537800000003</v>
      </c>
      <c r="O113" s="19">
        <f t="shared" si="21"/>
        <v>-4.361963293448845E-2</v>
      </c>
      <c r="P113" s="18">
        <f t="shared" si="22"/>
        <v>1.0646166539741777</v>
      </c>
      <c r="Q113" s="19">
        <f t="shared" si="23"/>
        <v>6.4616653974177707</v>
      </c>
      <c r="R113" s="9">
        <v>2.9</v>
      </c>
      <c r="S113" s="20">
        <f t="shared" si="24"/>
        <v>1.0163097419509188</v>
      </c>
      <c r="T113" s="21">
        <f t="shared" si="25"/>
        <v>1.1344872391472194E-2</v>
      </c>
      <c r="U113" s="20">
        <f t="shared" si="26"/>
        <v>1.0163097419509188</v>
      </c>
      <c r="V113" s="21">
        <f t="shared" si="27"/>
        <v>1.6309741950918832</v>
      </c>
    </row>
    <row r="114" spans="1:22" x14ac:dyDescent="0.3">
      <c r="A114">
        <f t="shared" si="14"/>
        <v>112</v>
      </c>
      <c r="B114" s="7">
        <v>43997</v>
      </c>
      <c r="C114" s="8">
        <v>2.5249999999999999</v>
      </c>
      <c r="D114" s="11">
        <f>TRUNC(1000/((1+C114/100)^(NETWORKDAYS($B114,$C$2-1,Feriados!$A$1:$A$936)/252)),6)</f>
        <v>974.31074799999999</v>
      </c>
      <c r="E114" s="13">
        <f t="shared" si="15"/>
        <v>5.3736674349691427E-2</v>
      </c>
      <c r="F114" s="12">
        <f t="shared" si="16"/>
        <v>1.0459153737704334</v>
      </c>
      <c r="G114" s="13">
        <f t="shared" si="17"/>
        <v>4.5915373770433421</v>
      </c>
      <c r="H114" s="8">
        <v>3.7</v>
      </c>
      <c r="I114" s="14">
        <f>TRUNC(1000/((1+H114/100)^(NETWORKDAYS($B114,$H$2-1,Feriados!$A$1:$A$936)/252)),6)</f>
        <v>928.43976199999997</v>
      </c>
      <c r="J114" s="16">
        <f t="shared" si="18"/>
        <v>3.6537955113358223E-2</v>
      </c>
      <c r="K114" s="15">
        <f t="shared" si="19"/>
        <v>1.0616465542410924</v>
      </c>
      <c r="L114" s="16">
        <f t="shared" si="20"/>
        <v>6.1646554241092444</v>
      </c>
      <c r="M114" s="8">
        <v>4.7533000000000003</v>
      </c>
      <c r="N114" s="17">
        <f>TRUNC(1000/((1+M114/100)^(NETWORKDAYS($B114,$M$2-1,Feriados!$A$1:$A$936)/252)),6)</f>
        <v>868.35348999999997</v>
      </c>
      <c r="O114" s="19">
        <f t="shared" si="21"/>
        <v>-3.5904274292375415E-2</v>
      </c>
      <c r="P114" s="18">
        <f t="shared" si="22"/>
        <v>1.0642344110905726</v>
      </c>
      <c r="Q114" s="19">
        <f t="shared" si="23"/>
        <v>6.4234411090572596</v>
      </c>
      <c r="R114" s="9">
        <v>2.9</v>
      </c>
      <c r="S114" s="20">
        <f t="shared" si="24"/>
        <v>1.0164250409942452</v>
      </c>
      <c r="T114" s="21">
        <f t="shared" si="25"/>
        <v>1.1344872391472194E-2</v>
      </c>
      <c r="U114" s="20">
        <f t="shared" si="26"/>
        <v>1.0164250409942452</v>
      </c>
      <c r="V114" s="21">
        <f t="shared" si="27"/>
        <v>1.6425040994245244</v>
      </c>
    </row>
    <row r="115" spans="1:22" x14ac:dyDescent="0.3">
      <c r="A115">
        <f t="shared" si="14"/>
        <v>113</v>
      </c>
      <c r="B115" s="7">
        <v>43998</v>
      </c>
      <c r="C115" s="8">
        <v>2.5211999999999999</v>
      </c>
      <c r="D115" s="11">
        <f>TRUNC(1000/((1+C115/100)^(NETWORKDAYS($B115,$C$2-1,Feriados!$A$1:$A$936)/252)),6)</f>
        <v>974.44471499999997</v>
      </c>
      <c r="E115" s="13">
        <f t="shared" si="15"/>
        <v>1.3749925295902798E-2</v>
      </c>
      <c r="F115" s="12">
        <f t="shared" si="16"/>
        <v>1.0460591863529851</v>
      </c>
      <c r="G115" s="13">
        <f t="shared" si="17"/>
        <v>4.6059186352985115</v>
      </c>
      <c r="H115" s="8">
        <v>3.75</v>
      </c>
      <c r="I115" s="14">
        <f>TRUNC(1000/((1+H115/100)^(NETWORKDAYS($B115,$H$2-1,Feriados!$A$1:$A$936)/252)),6)</f>
        <v>927.66108899999995</v>
      </c>
      <c r="J115" s="16">
        <f t="shared" si="18"/>
        <v>-8.3868984490997889E-2</v>
      </c>
      <c r="K115" s="15">
        <f t="shared" si="19"/>
        <v>1.0607561620571668</v>
      </c>
      <c r="L115" s="16">
        <f t="shared" si="20"/>
        <v>6.0756162057166829</v>
      </c>
      <c r="M115" s="8">
        <v>4.78</v>
      </c>
      <c r="N115" s="17">
        <f>TRUNC(1000/((1+M115/100)^(NETWORKDAYS($B115,$M$2-1,Feriados!$A$1:$A$936)/252)),6)</f>
        <v>867.84184900000002</v>
      </c>
      <c r="O115" s="19">
        <f t="shared" si="21"/>
        <v>-5.8920820367747151E-2</v>
      </c>
      <c r="P115" s="18">
        <f t="shared" si="22"/>
        <v>1.0636073554449221</v>
      </c>
      <c r="Q115" s="19">
        <f t="shared" si="23"/>
        <v>6.3607355444922131</v>
      </c>
      <c r="R115" s="9">
        <v>2.9</v>
      </c>
      <c r="S115" s="20">
        <f t="shared" si="24"/>
        <v>1.016540353118101</v>
      </c>
      <c r="T115" s="21">
        <f t="shared" si="25"/>
        <v>1.1344872391472194E-2</v>
      </c>
      <c r="U115" s="20">
        <f t="shared" si="26"/>
        <v>1.016540353118101</v>
      </c>
      <c r="V115" s="21">
        <f t="shared" si="27"/>
        <v>1.6540353118100981</v>
      </c>
    </row>
    <row r="116" spans="1:22" x14ac:dyDescent="0.3">
      <c r="A116">
        <f t="shared" si="14"/>
        <v>114</v>
      </c>
      <c r="B116" s="7">
        <v>43999</v>
      </c>
      <c r="C116" s="8">
        <v>2.4900000000000002</v>
      </c>
      <c r="D116" s="11">
        <f>TRUNC(1000/((1+C116/100)^(NETWORKDAYS($B116,$C$2-1,Feriados!$A$1:$A$936)/252)),6)</f>
        <v>974.84826899999996</v>
      </c>
      <c r="E116" s="13">
        <f t="shared" si="15"/>
        <v>4.1413739926743354E-2</v>
      </c>
      <c r="F116" s="12">
        <f t="shared" si="16"/>
        <v>1.0464923985839012</v>
      </c>
      <c r="G116" s="13">
        <f t="shared" si="17"/>
        <v>4.6492398583901196</v>
      </c>
      <c r="H116" s="8">
        <v>3.7</v>
      </c>
      <c r="I116" s="14">
        <f>TRUNC(1000/((1+H116/100)^(NETWORKDAYS($B116,$H$2-1,Feriados!$A$1:$A$936)/252)),6)</f>
        <v>928.70751499999994</v>
      </c>
      <c r="J116" s="16">
        <f t="shared" si="18"/>
        <v>0.11280261858650498</v>
      </c>
      <c r="K116" s="15">
        <f t="shared" si="19"/>
        <v>1.0619527227847849</v>
      </c>
      <c r="L116" s="16">
        <f t="shared" si="20"/>
        <v>6.1952722784784919</v>
      </c>
      <c r="M116" s="8">
        <v>4.72</v>
      </c>
      <c r="N116" s="17">
        <f>TRUNC(1000/((1+M116/100)^(NETWORKDAYS($B116,$M$2-1,Feriados!$A$1:$A$936)/252)),6)</f>
        <v>869.51131499999997</v>
      </c>
      <c r="O116" s="19">
        <f t="shared" si="21"/>
        <v>0.1923698427223286</v>
      </c>
      <c r="P116" s="18">
        <f t="shared" si="22"/>
        <v>1.0656534152417747</v>
      </c>
      <c r="Q116" s="19">
        <f t="shared" si="23"/>
        <v>6.5653415241774704</v>
      </c>
      <c r="R116" s="9">
        <v>2.9</v>
      </c>
      <c r="S116" s="20">
        <f t="shared" si="24"/>
        <v>1.01665567832397</v>
      </c>
      <c r="T116" s="21">
        <f t="shared" si="25"/>
        <v>1.1344872391472194E-2</v>
      </c>
      <c r="U116" s="20">
        <f t="shared" si="26"/>
        <v>1.01665567832397</v>
      </c>
      <c r="V116" s="21">
        <f t="shared" si="27"/>
        <v>1.6655678323969969</v>
      </c>
    </row>
    <row r="117" spans="1:22" x14ac:dyDescent="0.3">
      <c r="A117">
        <f t="shared" si="14"/>
        <v>115</v>
      </c>
      <c r="B117" s="7">
        <v>44000</v>
      </c>
      <c r="C117" s="8">
        <v>2.4786000000000001</v>
      </c>
      <c r="D117" s="11">
        <f>TRUNC(1000/((1+C117/100)^(NETWORKDAYS($B117,$C$2-1,Feriados!$A$1:$A$936)/252)),6)</f>
        <v>975.05531699999995</v>
      </c>
      <c r="E117" s="13">
        <f t="shared" si="15"/>
        <v>2.1238997553174599E-2</v>
      </c>
      <c r="F117" s="12">
        <f t="shared" si="16"/>
        <v>1.0467146630788307</v>
      </c>
      <c r="G117" s="13">
        <f t="shared" si="17"/>
        <v>4.6714663078830654</v>
      </c>
      <c r="H117" s="8">
        <v>3.7860999999999998</v>
      </c>
      <c r="I117" s="14">
        <f>TRUNC(1000/((1+H117/100)^(NETWORKDAYS($B117,$H$2-1,Feriados!$A$1:$A$936)/252)),6)</f>
        <v>927.27651200000003</v>
      </c>
      <c r="J117" s="16">
        <f t="shared" si="18"/>
        <v>-0.15408543345316605</v>
      </c>
      <c r="K117" s="15">
        <f t="shared" si="19"/>
        <v>1.0603164083288144</v>
      </c>
      <c r="L117" s="16">
        <f t="shared" si="20"/>
        <v>6.0316408328814353</v>
      </c>
      <c r="M117" s="8">
        <v>4.8459000000000003</v>
      </c>
      <c r="N117" s="17">
        <f>TRUNC(1000/((1+M117/100)^(NETWORKDAYS($B117,$M$2-1,Feriados!$A$1:$A$936)/252)),6)</f>
        <v>866.51237600000002</v>
      </c>
      <c r="O117" s="19">
        <f t="shared" si="21"/>
        <v>-0.34489936453557801</v>
      </c>
      <c r="P117" s="18">
        <f t="shared" si="22"/>
        <v>1.061977983384454</v>
      </c>
      <c r="Q117" s="19">
        <f t="shared" si="23"/>
        <v>6.1977983384454038</v>
      </c>
      <c r="R117" s="9">
        <v>2.15</v>
      </c>
      <c r="S117" s="20">
        <f t="shared" si="24"/>
        <v>1.0167710166133366</v>
      </c>
      <c r="T117" s="21">
        <f t="shared" si="25"/>
        <v>1.1344872391472194E-2</v>
      </c>
      <c r="U117" s="20">
        <f t="shared" si="26"/>
        <v>1.0167710166133366</v>
      </c>
      <c r="V117" s="21">
        <f t="shared" si="27"/>
        <v>1.6771016613336576</v>
      </c>
    </row>
    <row r="118" spans="1:22" x14ac:dyDescent="0.3">
      <c r="A118">
        <f t="shared" si="14"/>
        <v>116</v>
      </c>
      <c r="B118" s="7">
        <v>44001</v>
      </c>
      <c r="C118" s="8">
        <v>2.3965000000000001</v>
      </c>
      <c r="D118" s="11">
        <f>TRUNC(1000/((1+C118/100)^(NETWORKDAYS($B118,$C$2-1,Feriados!$A$1:$A$936)/252)),6)</f>
        <v>975.95364400000005</v>
      </c>
      <c r="E118" s="13">
        <f t="shared" si="15"/>
        <v>9.2130875483453778E-2</v>
      </c>
      <c r="F118" s="12">
        <f t="shared" si="16"/>
        <v>1.0476790104617388</v>
      </c>
      <c r="G118" s="13">
        <f t="shared" si="17"/>
        <v>4.7679010461738836</v>
      </c>
      <c r="H118" s="8">
        <v>3.6880000000000002</v>
      </c>
      <c r="I118" s="14">
        <f>TRUNC(1000/((1+H118/100)^(NETWORKDAYS($B118,$H$2-1,Feriados!$A$1:$A$936)/252)),6)</f>
        <v>929.19336899999996</v>
      </c>
      <c r="J118" s="16">
        <f t="shared" si="18"/>
        <v>0.20671902881110871</v>
      </c>
      <c r="K118" s="15">
        <f t="shared" si="19"/>
        <v>1.0625082841104365</v>
      </c>
      <c r="L118" s="16">
        <f t="shared" si="20"/>
        <v>6.2508284110436518</v>
      </c>
      <c r="M118" s="8">
        <v>4.7403000000000004</v>
      </c>
      <c r="N118" s="17">
        <f>TRUNC(1000/((1+M118/100)^(NETWORKDAYS($B118,$M$2-1,Feriados!$A$1:$A$936)/252)),6)</f>
        <v>869.319975</v>
      </c>
      <c r="O118" s="19">
        <f t="shared" si="21"/>
        <v>0.32401141377349507</v>
      </c>
      <c r="P118" s="18">
        <f t="shared" si="22"/>
        <v>1.0654189132623813</v>
      </c>
      <c r="Q118" s="19">
        <f t="shared" si="23"/>
        <v>6.5418913262381251</v>
      </c>
      <c r="R118" s="9">
        <v>2.15</v>
      </c>
      <c r="S118" s="20">
        <f t="shared" si="24"/>
        <v>1.016856849166978</v>
      </c>
      <c r="T118" s="21">
        <f t="shared" si="25"/>
        <v>8.4416798117770142E-3</v>
      </c>
      <c r="U118" s="20">
        <f t="shared" si="26"/>
        <v>1.016856849166978</v>
      </c>
      <c r="V118" s="21">
        <f t="shared" si="27"/>
        <v>1.685684916697805</v>
      </c>
    </row>
    <row r="119" spans="1:22" x14ac:dyDescent="0.3">
      <c r="A119">
        <f t="shared" si="14"/>
        <v>117</v>
      </c>
      <c r="B119" s="7">
        <v>44004</v>
      </c>
      <c r="C119" s="8">
        <v>2.4249999999999998</v>
      </c>
      <c r="D119" s="11">
        <f>TRUNC(1000/((1+C119/100)^(NETWORKDAYS($B119,$C$2-1,Feriados!$A$1:$A$936)/252)),6)</f>
        <v>975.76731299999994</v>
      </c>
      <c r="E119" s="13">
        <f t="shared" si="15"/>
        <v>-1.9092197784764675E-2</v>
      </c>
      <c r="F119" s="12">
        <f t="shared" si="16"/>
        <v>1.0474789855129121</v>
      </c>
      <c r="G119" s="13">
        <f t="shared" si="17"/>
        <v>4.7478985512912075</v>
      </c>
      <c r="H119" s="8">
        <v>3.7134999999999998</v>
      </c>
      <c r="I119" s="14">
        <f>TRUNC(1000/((1+H119/100)^(NETWORKDAYS($B119,$H$2-1,Feriados!$A$1:$A$936)/252)),6)</f>
        <v>928.86454900000001</v>
      </c>
      <c r="J119" s="16">
        <f t="shared" si="18"/>
        <v>-3.5387682582566082E-2</v>
      </c>
      <c r="K119" s="15">
        <f t="shared" si="19"/>
        <v>1.062132287051442</v>
      </c>
      <c r="L119" s="16">
        <f t="shared" si="20"/>
        <v>6.2132287051442026</v>
      </c>
      <c r="M119" s="8">
        <v>4.7946</v>
      </c>
      <c r="N119" s="17">
        <f>TRUNC(1000/((1+M119/100)^(NETWORKDAYS($B119,$M$2-1,Feriados!$A$1:$A$936)/252)),6)</f>
        <v>868.11995100000001</v>
      </c>
      <c r="O119" s="19">
        <f t="shared" si="21"/>
        <v>-0.13804169172576541</v>
      </c>
      <c r="P119" s="18">
        <f t="shared" si="22"/>
        <v>1.0639481909705475</v>
      </c>
      <c r="Q119" s="19">
        <f t="shared" si="23"/>
        <v>6.3948190970547492</v>
      </c>
      <c r="R119" s="9">
        <v>2.15</v>
      </c>
      <c r="S119" s="20">
        <f t="shared" si="24"/>
        <v>1.0169426889663289</v>
      </c>
      <c r="T119" s="21">
        <f t="shared" si="25"/>
        <v>8.4416798117770142E-3</v>
      </c>
      <c r="U119" s="20">
        <f t="shared" si="26"/>
        <v>1.0169426889663289</v>
      </c>
      <c r="V119" s="21">
        <f t="shared" si="27"/>
        <v>1.6942688966328889</v>
      </c>
    </row>
    <row r="120" spans="1:22" x14ac:dyDescent="0.3">
      <c r="A120">
        <f t="shared" si="14"/>
        <v>118</v>
      </c>
      <c r="B120" s="7">
        <v>44005</v>
      </c>
      <c r="C120" s="8">
        <v>2.4249999999999998</v>
      </c>
      <c r="D120" s="11">
        <f>TRUNC(1000/((1+C120/100)^(NETWORKDAYS($B120,$C$2-1,Feriados!$A$1:$A$936)/252)),6)</f>
        <v>975.860096</v>
      </c>
      <c r="E120" s="13">
        <f t="shared" si="15"/>
        <v>9.5087218811240604E-3</v>
      </c>
      <c r="F120" s="12">
        <f t="shared" si="16"/>
        <v>1.0475785873764076</v>
      </c>
      <c r="G120" s="13">
        <f t="shared" si="17"/>
        <v>4.7578587376407633</v>
      </c>
      <c r="H120" s="8">
        <v>3.6735000000000002</v>
      </c>
      <c r="I120" s="14">
        <f>TRUNC(1000/((1+H120/100)^(NETWORKDAYS($B120,$H$2-1,Feriados!$A$1:$A$936)/252)),6)</f>
        <v>929.72307599999999</v>
      </c>
      <c r="J120" s="16">
        <f t="shared" si="18"/>
        <v>9.2427577403420003E-2</v>
      </c>
      <c r="K120" s="15">
        <f t="shared" si="19"/>
        <v>1.0631139901931832</v>
      </c>
      <c r="L120" s="16">
        <f t="shared" si="20"/>
        <v>6.31139901931832</v>
      </c>
      <c r="M120" s="8">
        <v>4.7350000000000003</v>
      </c>
      <c r="N120" s="17">
        <f>TRUNC(1000/((1+M120/100)^(NETWORKDAYS($B120,$M$2-1,Feriados!$A$1:$A$936)/252)),6)</f>
        <v>869.77229599999998</v>
      </c>
      <c r="O120" s="19">
        <f t="shared" si="21"/>
        <v>0.19033602419764595</v>
      </c>
      <c r="P120" s="18">
        <f t="shared" si="22"/>
        <v>1.0659732676567637</v>
      </c>
      <c r="Q120" s="19">
        <f t="shared" si="23"/>
        <v>6.5973267656763701</v>
      </c>
      <c r="R120" s="9">
        <v>2.15</v>
      </c>
      <c r="S120" s="20">
        <f t="shared" si="24"/>
        <v>1.0170285360120006</v>
      </c>
      <c r="T120" s="21">
        <f t="shared" si="25"/>
        <v>8.4416798117770142E-3</v>
      </c>
      <c r="U120" s="20">
        <f t="shared" si="26"/>
        <v>1.0170285360120006</v>
      </c>
      <c r="V120" s="21">
        <f t="shared" si="27"/>
        <v>1.7028536012000606</v>
      </c>
    </row>
    <row r="121" spans="1:22" x14ac:dyDescent="0.3">
      <c r="A121">
        <f t="shared" si="14"/>
        <v>119</v>
      </c>
      <c r="B121" s="7">
        <v>44006</v>
      </c>
      <c r="C121" s="8">
        <v>2.4550000000000001</v>
      </c>
      <c r="D121" s="11">
        <f>TRUNC(1000/((1+C121/100)^(NETWORKDAYS($B121,$C$2-1,Feriados!$A$1:$A$936)/252)),6)</f>
        <v>975.66258100000005</v>
      </c>
      <c r="E121" s="13">
        <f t="shared" si="15"/>
        <v>-2.0240093924273062E-2</v>
      </c>
      <c r="F121" s="12">
        <f t="shared" si="16"/>
        <v>1.0473665564863921</v>
      </c>
      <c r="G121" s="13">
        <f t="shared" si="17"/>
        <v>4.7366556486392097</v>
      </c>
      <c r="H121" s="8">
        <v>3.7563</v>
      </c>
      <c r="I121" s="14">
        <f>TRUNC(1000/((1+H121/100)^(NETWORKDAYS($B121,$H$2-1,Feriados!$A$1:$A$936)/252)),6)</f>
        <v>928.36091799999997</v>
      </c>
      <c r="J121" s="16">
        <f t="shared" si="18"/>
        <v>-0.14651222876606029</v>
      </c>
      <c r="K121" s="15">
        <f t="shared" si="19"/>
        <v>1.0615563981918275</v>
      </c>
      <c r="L121" s="16">
        <f t="shared" si="20"/>
        <v>6.1556398191827455</v>
      </c>
      <c r="M121" s="8">
        <v>4.8600000000000003</v>
      </c>
      <c r="N121" s="17">
        <f>TRUNC(1000/((1+M121/100)^(NETWORKDAYS($B121,$M$2-1,Feriados!$A$1:$A$936)/252)),6)</f>
        <v>866.81233799999995</v>
      </c>
      <c r="O121" s="19">
        <f t="shared" si="21"/>
        <v>-0.34031412745756384</v>
      </c>
      <c r="P121" s="18">
        <f t="shared" si="22"/>
        <v>1.0623456100320068</v>
      </c>
      <c r="Q121" s="19">
        <f t="shared" si="23"/>
        <v>6.2345610032006782</v>
      </c>
      <c r="R121" s="9">
        <v>2.15</v>
      </c>
      <c r="S121" s="20">
        <f t="shared" si="24"/>
        <v>1.0171143903046052</v>
      </c>
      <c r="T121" s="21">
        <f t="shared" si="25"/>
        <v>8.4416798117770142E-3</v>
      </c>
      <c r="U121" s="20">
        <f t="shared" si="26"/>
        <v>1.0171143903046052</v>
      </c>
      <c r="V121" s="21">
        <f t="shared" si="27"/>
        <v>1.7114390304605154</v>
      </c>
    </row>
    <row r="122" spans="1:22" x14ac:dyDescent="0.3">
      <c r="A122">
        <f t="shared" si="14"/>
        <v>120</v>
      </c>
      <c r="B122" s="7">
        <v>44007</v>
      </c>
      <c r="C122" s="8">
        <v>2.415</v>
      </c>
      <c r="D122" s="11">
        <f>TRUNC(1000/((1+C122/100)^(NETWORKDAYS($B122,$C$2-1,Feriados!$A$1:$A$936)/252)),6)</f>
        <v>976.14212399999997</v>
      </c>
      <c r="E122" s="13">
        <f t="shared" si="15"/>
        <v>4.9150496220562445E-2</v>
      </c>
      <c r="F122" s="12">
        <f t="shared" si="16"/>
        <v>1.0478813423461533</v>
      </c>
      <c r="G122" s="13">
        <f t="shared" si="17"/>
        <v>4.7881342346153266</v>
      </c>
      <c r="H122" s="8">
        <v>3.6349999999999998</v>
      </c>
      <c r="I122" s="14">
        <f>TRUNC(1000/((1+H122/100)^(NETWORKDAYS($B122,$H$2-1,Feriados!$A$1:$A$936)/252)),6)</f>
        <v>930.68453099999999</v>
      </c>
      <c r="J122" s="16">
        <f t="shared" si="18"/>
        <v>0.25029198827175581</v>
      </c>
      <c r="K122" s="15">
        <f t="shared" si="19"/>
        <v>1.0642133888074878</v>
      </c>
      <c r="L122" s="16">
        <f t="shared" si="20"/>
        <v>6.4213388807487837</v>
      </c>
      <c r="M122" s="8">
        <v>4.7050000000000001</v>
      </c>
      <c r="N122" s="17">
        <f>TRUNC(1000/((1+M122/100)^(NETWORKDAYS($B122,$M$2-1,Feriados!$A$1:$A$936)/252)),6)</f>
        <v>870.84179600000004</v>
      </c>
      <c r="O122" s="19">
        <f t="shared" si="21"/>
        <v>0.46485932691004983</v>
      </c>
      <c r="P122" s="18">
        <f t="shared" si="22"/>
        <v>1.0672840226842599</v>
      </c>
      <c r="Q122" s="19">
        <f t="shared" si="23"/>
        <v>6.7284022684259925</v>
      </c>
      <c r="R122" s="9">
        <v>2.15</v>
      </c>
      <c r="S122" s="20">
        <f t="shared" si="24"/>
        <v>1.0172002518447543</v>
      </c>
      <c r="T122" s="21">
        <f t="shared" si="25"/>
        <v>8.4416798117770142E-3</v>
      </c>
      <c r="U122" s="20">
        <f t="shared" si="26"/>
        <v>1.0172002518447543</v>
      </c>
      <c r="V122" s="21">
        <f t="shared" si="27"/>
        <v>1.7200251844754266</v>
      </c>
    </row>
    <row r="123" spans="1:22" x14ac:dyDescent="0.3">
      <c r="A123">
        <f t="shared" si="14"/>
        <v>121</v>
      </c>
      <c r="B123" s="7">
        <v>44008</v>
      </c>
      <c r="C123" s="8">
        <v>2.4136000000000002</v>
      </c>
      <c r="D123" s="11">
        <f>TRUNC(1000/((1+C123/100)^(NETWORKDAYS($B123,$C$2-1,Feriados!$A$1:$A$936)/252)),6)</f>
        <v>976.24801500000001</v>
      </c>
      <c r="E123" s="13">
        <f t="shared" si="15"/>
        <v>1.0847908044997467E-2</v>
      </c>
      <c r="F123" s="12">
        <f t="shared" si="16"/>
        <v>1.0479950155505917</v>
      </c>
      <c r="G123" s="13">
        <f t="shared" si="17"/>
        <v>4.7995015550591713</v>
      </c>
      <c r="H123" s="8">
        <v>3.645</v>
      </c>
      <c r="I123" s="14">
        <f>TRUNC(1000/((1+H123/100)^(NETWORKDAYS($B123,$H$2-1,Feriados!$A$1:$A$936)/252)),6)</f>
        <v>930.63608599999998</v>
      </c>
      <c r="J123" s="16">
        <f t="shared" si="18"/>
        <v>-5.2053083925196475E-3</v>
      </c>
      <c r="K123" s="15">
        <f t="shared" si="19"/>
        <v>1.064157993218646</v>
      </c>
      <c r="L123" s="16">
        <f t="shared" si="20"/>
        <v>6.4157993218646014</v>
      </c>
      <c r="M123" s="8">
        <v>4.7649999999999997</v>
      </c>
      <c r="N123" s="17">
        <f>TRUNC(1000/((1+M123/100)^(NETWORKDAYS($B123,$M$2-1,Feriados!$A$1:$A$936)/252)),6)</f>
        <v>869.50307999999995</v>
      </c>
      <c r="O123" s="19">
        <f t="shared" si="21"/>
        <v>-0.15372665921056239</v>
      </c>
      <c r="P123" s="18">
        <f t="shared" si="22"/>
        <v>1.0656433226118993</v>
      </c>
      <c r="Q123" s="19">
        <f t="shared" si="23"/>
        <v>6.5643322611899313</v>
      </c>
      <c r="R123" s="9">
        <v>2.15</v>
      </c>
      <c r="S123" s="20">
        <f t="shared" si="24"/>
        <v>1.0172861206330597</v>
      </c>
      <c r="T123" s="21">
        <f t="shared" si="25"/>
        <v>8.4416798117770142E-3</v>
      </c>
      <c r="U123" s="20">
        <f t="shared" si="26"/>
        <v>1.0172861206330597</v>
      </c>
      <c r="V123" s="21">
        <f t="shared" si="27"/>
        <v>1.7286120633059676</v>
      </c>
    </row>
    <row r="124" spans="1:22" x14ac:dyDescent="0.3">
      <c r="A124">
        <f t="shared" si="14"/>
        <v>122</v>
      </c>
      <c r="B124" s="7">
        <v>44011</v>
      </c>
      <c r="C124" s="8">
        <v>2.3879000000000001</v>
      </c>
      <c r="D124" s="11">
        <f>TRUNC(1000/((1+C124/100)^(NETWORKDAYS($B124,$C$2-1,Feriados!$A$1:$A$936)/252)),6)</f>
        <v>976.58645200000001</v>
      </c>
      <c r="E124" s="13">
        <f t="shared" si="15"/>
        <v>3.4667112741826323E-2</v>
      </c>
      <c r="F124" s="12">
        <f t="shared" si="16"/>
        <v>1.0483583251641613</v>
      </c>
      <c r="G124" s="13">
        <f t="shared" si="17"/>
        <v>4.8358325164161275</v>
      </c>
      <c r="H124" s="8">
        <v>3.6150000000000002</v>
      </c>
      <c r="I124" s="14">
        <f>TRUNC(1000/((1+H124/100)^(NETWORKDAYS($B124,$H$2-1,Feriados!$A$1:$A$936)/252)),6)</f>
        <v>931.30843400000003</v>
      </c>
      <c r="J124" s="16">
        <f t="shared" si="18"/>
        <v>7.2246070200221446E-2</v>
      </c>
      <c r="K124" s="15">
        <f t="shared" si="19"/>
        <v>1.0649268055494681</v>
      </c>
      <c r="L124" s="16">
        <f t="shared" si="20"/>
        <v>6.4926805549468058</v>
      </c>
      <c r="M124" s="8">
        <v>4.6950000000000003</v>
      </c>
      <c r="N124" s="17">
        <f>TRUNC(1000/((1+M124/100)^(NETWORKDAYS($B124,$M$2-1,Feriados!$A$1:$A$936)/252)),6)</f>
        <v>871.40927099999999</v>
      </c>
      <c r="O124" s="19">
        <f t="shared" si="21"/>
        <v>0.21922763056803074</v>
      </c>
      <c r="P124" s="18">
        <f t="shared" si="22"/>
        <v>1.0679795072183678</v>
      </c>
      <c r="Q124" s="19">
        <f t="shared" si="23"/>
        <v>6.7979507218367763</v>
      </c>
      <c r="R124" s="9">
        <v>2.15</v>
      </c>
      <c r="S124" s="20">
        <f t="shared" si="24"/>
        <v>1.0173719966701331</v>
      </c>
      <c r="T124" s="21">
        <f t="shared" si="25"/>
        <v>8.4416798117770142E-3</v>
      </c>
      <c r="U124" s="20">
        <f t="shared" si="26"/>
        <v>1.0173719966701331</v>
      </c>
      <c r="V124" s="21">
        <f t="shared" si="27"/>
        <v>1.7371996670133116</v>
      </c>
    </row>
    <row r="125" spans="1:22" x14ac:dyDescent="0.3">
      <c r="A125">
        <f t="shared" si="14"/>
        <v>123</v>
      </c>
      <c r="B125" s="7">
        <v>44012</v>
      </c>
      <c r="C125" s="8">
        <v>2.3498000000000001</v>
      </c>
      <c r="D125" s="11">
        <f>TRUNC(1000/((1+C125/100)^(NETWORKDAYS($B125,$C$2-1,Feriados!$A$1:$A$936)/252)),6)</f>
        <v>977.04147899999998</v>
      </c>
      <c r="E125" s="13">
        <f t="shared" si="15"/>
        <v>4.6593622005319801E-2</v>
      </c>
      <c r="F125" s="12">
        <f t="shared" si="16"/>
        <v>1.0488467932794496</v>
      </c>
      <c r="G125" s="13">
        <f t="shared" si="17"/>
        <v>4.884679327944963</v>
      </c>
      <c r="H125" s="8">
        <v>3.5583</v>
      </c>
      <c r="I125" s="14">
        <f>TRUNC(1000/((1+H125/100)^(NETWORKDAYS($B125,$H$2-1,Feriados!$A$1:$A$936)/252)),6)</f>
        <v>932.459923</v>
      </c>
      <c r="J125" s="16">
        <f t="shared" si="18"/>
        <v>0.123642067220886</v>
      </c>
      <c r="K125" s="15">
        <f t="shared" si="19"/>
        <v>1.0662435030662387</v>
      </c>
      <c r="L125" s="16">
        <f t="shared" si="20"/>
        <v>6.6243503066238718</v>
      </c>
      <c r="M125" s="8">
        <v>4.6414</v>
      </c>
      <c r="N125" s="17">
        <f>TRUNC(1000/((1+M125/100)^(NETWORKDAYS($B125,$M$2-1,Feriados!$A$1:$A$936)/252)),6)</f>
        <v>872.90617199999997</v>
      </c>
      <c r="O125" s="19">
        <f t="shared" si="21"/>
        <v>0.17177932916436767</v>
      </c>
      <c r="P125" s="18">
        <f t="shared" si="22"/>
        <v>1.0698140752514804</v>
      </c>
      <c r="Q125" s="19">
        <f t="shared" si="23"/>
        <v>6.9814075251480423</v>
      </c>
      <c r="R125" s="9">
        <v>2.15</v>
      </c>
      <c r="S125" s="20">
        <f t="shared" si="24"/>
        <v>1.0174578799565868</v>
      </c>
      <c r="T125" s="21">
        <f t="shared" si="25"/>
        <v>8.4416798117770142E-3</v>
      </c>
      <c r="U125" s="20">
        <f t="shared" si="26"/>
        <v>1.0174578799565868</v>
      </c>
      <c r="V125" s="21">
        <f t="shared" si="27"/>
        <v>1.7457879956586764</v>
      </c>
    </row>
    <row r="126" spans="1:22" x14ac:dyDescent="0.3">
      <c r="A126">
        <f t="shared" si="14"/>
        <v>124</v>
      </c>
      <c r="B126" s="7">
        <v>44013</v>
      </c>
      <c r="C126" s="8">
        <v>2.3329</v>
      </c>
      <c r="D126" s="11">
        <f>TRUNC(1000/((1+C126/100)^(NETWORKDAYS($B126,$C$2-1,Feriados!$A$1:$A$936)/252)),6)</f>
        <v>977.29226400000005</v>
      </c>
      <c r="E126" s="13">
        <f t="shared" si="15"/>
        <v>2.5667794601380578E-2</v>
      </c>
      <c r="F126" s="12">
        <f t="shared" si="16"/>
        <v>1.0491160091200318</v>
      </c>
      <c r="G126" s="13">
        <f t="shared" si="17"/>
        <v>4.9116009120031778</v>
      </c>
      <c r="H126" s="8">
        <v>3.5335999999999999</v>
      </c>
      <c r="I126" s="14">
        <f>TRUNC(1000/((1+H126/100)^(NETWORKDAYS($B126,$H$2-1,Feriados!$A$1:$A$936)/252)),6)</f>
        <v>933.03345400000001</v>
      </c>
      <c r="J126" s="16">
        <f t="shared" si="18"/>
        <v>6.1507308341446354E-2</v>
      </c>
      <c r="K126" s="15">
        <f t="shared" si="19"/>
        <v>1.0668993207453403</v>
      </c>
      <c r="L126" s="16">
        <f t="shared" si="20"/>
        <v>6.6899320745340329</v>
      </c>
      <c r="M126" s="8">
        <v>4.5580999999999996</v>
      </c>
      <c r="N126" s="17">
        <f>TRUNC(1000/((1+M126/100)^(NETWORKDAYS($B126,$M$2-1,Feriados!$A$1:$A$936)/252)),6)</f>
        <v>875.14614500000005</v>
      </c>
      <c r="O126" s="19">
        <f t="shared" si="21"/>
        <v>0.25661097055458271</v>
      </c>
      <c r="P126" s="18">
        <f t="shared" si="22"/>
        <v>1.0725593355331129</v>
      </c>
      <c r="Q126" s="19">
        <f t="shared" si="23"/>
        <v>7.255933553311289</v>
      </c>
      <c r="R126" s="9">
        <v>2.15</v>
      </c>
      <c r="S126" s="20">
        <f t="shared" si="24"/>
        <v>1.0175437704930324</v>
      </c>
      <c r="T126" s="21">
        <f t="shared" si="25"/>
        <v>8.4416798117770142E-3</v>
      </c>
      <c r="U126" s="20">
        <f t="shared" si="26"/>
        <v>1.0175437704930324</v>
      </c>
      <c r="V126" s="21">
        <f t="shared" si="27"/>
        <v>1.7543770493032351</v>
      </c>
    </row>
    <row r="127" spans="1:22" x14ac:dyDescent="0.3">
      <c r="A127">
        <f t="shared" si="14"/>
        <v>125</v>
      </c>
      <c r="B127" s="7">
        <v>44014</v>
      </c>
      <c r="C127" s="8">
        <v>2.3761000000000001</v>
      </c>
      <c r="D127" s="11">
        <f>TRUNC(1000/((1+C127/100)^(NETWORKDAYS($B127,$C$2-1,Feriados!$A$1:$A$936)/252)),6)</f>
        <v>976.97254599999997</v>
      </c>
      <c r="E127" s="13">
        <f t="shared" si="15"/>
        <v>-3.2714676231193618E-2</v>
      </c>
      <c r="F127" s="12">
        <f t="shared" si="16"/>
        <v>1.0487727942143585</v>
      </c>
      <c r="G127" s="13">
        <f t="shared" si="17"/>
        <v>4.8772794214358539</v>
      </c>
      <c r="H127" s="8">
        <v>3.5550000000000002</v>
      </c>
      <c r="I127" s="14">
        <f>TRUNC(1000/((1+H127/100)^(NETWORKDAYS($B127,$H$2-1,Feriados!$A$1:$A$936)/252)),6)</f>
        <v>932.77792399999998</v>
      </c>
      <c r="J127" s="16">
        <f t="shared" si="18"/>
        <v>-2.7387013713664476E-2</v>
      </c>
      <c r="K127" s="15">
        <f t="shared" si="19"/>
        <v>1.0666071288820569</v>
      </c>
      <c r="L127" s="16">
        <f t="shared" si="20"/>
        <v>6.6607128882056887</v>
      </c>
      <c r="M127" s="8">
        <v>4.6089000000000002</v>
      </c>
      <c r="N127" s="17">
        <f>TRUNC(1000/((1+M127/100)^(NETWORKDAYS($B127,$M$2-1,Feriados!$A$1:$A$936)/252)),6)</f>
        <v>874.03143699999998</v>
      </c>
      <c r="O127" s="19">
        <f t="shared" si="21"/>
        <v>-0.12737392564302619</v>
      </c>
      <c r="P127" s="18">
        <f t="shared" si="22"/>
        <v>1.0711931746025936</v>
      </c>
      <c r="Q127" s="19">
        <f t="shared" si="23"/>
        <v>7.1193174602593556</v>
      </c>
      <c r="R127" s="9">
        <v>2.15</v>
      </c>
      <c r="S127" s="20">
        <f t="shared" si="24"/>
        <v>1.0176296682800821</v>
      </c>
      <c r="T127" s="21">
        <f t="shared" si="25"/>
        <v>8.4416798117770142E-3</v>
      </c>
      <c r="U127" s="20">
        <f t="shared" si="26"/>
        <v>1.0176296682800821</v>
      </c>
      <c r="V127" s="21">
        <f t="shared" si="27"/>
        <v>1.7629668280082056</v>
      </c>
    </row>
    <row r="128" spans="1:22" x14ac:dyDescent="0.3">
      <c r="A128">
        <f t="shared" si="14"/>
        <v>126</v>
      </c>
      <c r="B128" s="7">
        <v>44015</v>
      </c>
      <c r="C128" s="8">
        <v>2.3433999999999999</v>
      </c>
      <c r="D128" s="11">
        <f>TRUNC(1000/((1+C128/100)^(NETWORKDAYS($B128,$C$2-1,Feriados!$A$1:$A$936)/252)),6)</f>
        <v>977.37205800000004</v>
      </c>
      <c r="E128" s="13">
        <f t="shared" si="15"/>
        <v>4.0892858416108346E-2</v>
      </c>
      <c r="F128" s="12">
        <f t="shared" si="16"/>
        <v>1.0492016673882032</v>
      </c>
      <c r="G128" s="13">
        <f t="shared" si="17"/>
        <v>4.9201667388203196</v>
      </c>
      <c r="H128" s="8">
        <v>3.5150000000000001</v>
      </c>
      <c r="I128" s="14">
        <f>TRUNC(1000/((1+H128/100)^(NETWORKDAYS($B128,$H$2-1,Feriados!$A$1:$A$936)/252)),6)</f>
        <v>933.62406499999997</v>
      </c>
      <c r="J128" s="16">
        <f t="shared" si="18"/>
        <v>9.0711945279697836E-2</v>
      </c>
      <c r="K128" s="15">
        <f t="shared" si="19"/>
        <v>1.0675746689571577</v>
      </c>
      <c r="L128" s="16">
        <f t="shared" si="20"/>
        <v>6.7574668957157691</v>
      </c>
      <c r="M128" s="8">
        <v>4.55</v>
      </c>
      <c r="N128" s="17">
        <f>TRUNC(1000/((1+M128/100)^(NETWORKDAYS($B128,$M$2-1,Feriados!$A$1:$A$936)/252)),6)</f>
        <v>875.65819999999997</v>
      </c>
      <c r="O128" s="19">
        <f t="shared" si="21"/>
        <v>0.18612179506765081</v>
      </c>
      <c r="P128" s="18">
        <f t="shared" si="22"/>
        <v>1.0731868985678061</v>
      </c>
      <c r="Q128" s="19">
        <f t="shared" si="23"/>
        <v>7.3186898567806136</v>
      </c>
      <c r="R128" s="9">
        <v>2.15</v>
      </c>
      <c r="S128" s="20">
        <f t="shared" si="24"/>
        <v>1.0177155733183478</v>
      </c>
      <c r="T128" s="21">
        <f t="shared" si="25"/>
        <v>8.4416798117770142E-3</v>
      </c>
      <c r="U128" s="20">
        <f t="shared" si="26"/>
        <v>1.0177155733183478</v>
      </c>
      <c r="V128" s="21">
        <f t="shared" si="27"/>
        <v>1.7715573318347833</v>
      </c>
    </row>
    <row r="129" spans="1:22" x14ac:dyDescent="0.3">
      <c r="A129">
        <f t="shared" si="14"/>
        <v>127</v>
      </c>
      <c r="B129" s="7">
        <v>44018</v>
      </c>
      <c r="C129" s="8">
        <v>2.3834</v>
      </c>
      <c r="D129" s="11">
        <f>TRUNC(1000/((1+C129/100)^(NETWORKDAYS($B129,$C$2-1,Feriados!$A$1:$A$936)/252)),6)</f>
        <v>977.08607900000004</v>
      </c>
      <c r="E129" s="13">
        <f t="shared" si="15"/>
        <v>-2.9259993434349596E-2</v>
      </c>
      <c r="F129" s="12">
        <f t="shared" si="16"/>
        <v>1.0488946710492124</v>
      </c>
      <c r="G129" s="13">
        <f t="shared" si="17"/>
        <v>4.8894671049212413</v>
      </c>
      <c r="H129" s="8">
        <v>3.5350000000000001</v>
      </c>
      <c r="I129" s="14">
        <f>TRUNC(1000/((1+H129/100)^(NETWORKDAYS($B129,$H$2-1,Feriados!$A$1:$A$936)/252)),6)</f>
        <v>933.39421200000004</v>
      </c>
      <c r="J129" s="16">
        <f t="shared" si="18"/>
        <v>-2.4619438231798796E-2</v>
      </c>
      <c r="K129" s="15">
        <f t="shared" si="19"/>
        <v>1.0673118380709554</v>
      </c>
      <c r="L129" s="16">
        <f t="shared" si="20"/>
        <v>6.7311838070955421</v>
      </c>
      <c r="M129" s="8">
        <v>4.5599999999999996</v>
      </c>
      <c r="N129" s="17">
        <f>TRUNC(1000/((1+M129/100)^(NETWORKDAYS($B129,$M$2-1,Feriados!$A$1:$A$936)/252)),6)</f>
        <v>875.56322799999998</v>
      </c>
      <c r="O129" s="19">
        <f t="shared" si="21"/>
        <v>-1.0845784348278986E-2</v>
      </c>
      <c r="P129" s="18">
        <f t="shared" si="22"/>
        <v>1.0730705030311334</v>
      </c>
      <c r="Q129" s="19">
        <f t="shared" si="23"/>
        <v>7.3070503031133383</v>
      </c>
      <c r="R129" s="9">
        <v>2.15</v>
      </c>
      <c r="S129" s="20">
        <f t="shared" si="24"/>
        <v>1.0178014856084419</v>
      </c>
      <c r="T129" s="21">
        <f t="shared" si="25"/>
        <v>8.4416798117770142E-3</v>
      </c>
      <c r="U129" s="20">
        <f t="shared" si="26"/>
        <v>1.0178014856084419</v>
      </c>
      <c r="V129" s="21">
        <f t="shared" si="27"/>
        <v>1.7801485608441858</v>
      </c>
    </row>
    <row r="130" spans="1:22" x14ac:dyDescent="0.3">
      <c r="A130">
        <f t="shared" si="14"/>
        <v>128</v>
      </c>
      <c r="B130" s="7">
        <v>44019</v>
      </c>
      <c r="C130" s="8">
        <v>2.4136000000000002</v>
      </c>
      <c r="D130" s="11">
        <f>TRUNC(1000/((1+C130/100)^(NETWORKDAYS($B130,$C$2-1,Feriados!$A$1:$A$936)/252)),6)</f>
        <v>976.89497500000004</v>
      </c>
      <c r="E130" s="13">
        <f t="shared" si="15"/>
        <v>-1.9558563376076421E-2</v>
      </c>
      <c r="F130" s="12">
        <f t="shared" si="16"/>
        <v>1.0486895223202271</v>
      </c>
      <c r="G130" s="13">
        <f t="shared" si="17"/>
        <v>4.8689522320227052</v>
      </c>
      <c r="H130" s="8">
        <v>3.6065</v>
      </c>
      <c r="I130" s="14">
        <f>TRUNC(1000/((1+H130/100)^(NETWORKDAYS($B130,$H$2-1,Feriados!$A$1:$A$936)/252)),6)</f>
        <v>932.24763900000005</v>
      </c>
      <c r="J130" s="16">
        <f t="shared" si="18"/>
        <v>-0.12283909469967824</v>
      </c>
      <c r="K130" s="15">
        <f t="shared" si="19"/>
        <v>1.0660007618714467</v>
      </c>
      <c r="L130" s="16">
        <f t="shared" si="20"/>
        <v>6.6000761871446656</v>
      </c>
      <c r="M130" s="8">
        <v>4.6440000000000001</v>
      </c>
      <c r="N130" s="17">
        <f>TRUNC(1000/((1+M130/100)^(NETWORKDAYS($B130,$M$2-1,Feriados!$A$1:$A$936)/252)),6)</f>
        <v>873.62769300000002</v>
      </c>
      <c r="O130" s="19">
        <f t="shared" si="21"/>
        <v>-0.2210617049805963</v>
      </c>
      <c r="P130" s="18">
        <f t="shared" si="22"/>
        <v>1.0706983550814888</v>
      </c>
      <c r="Q130" s="19">
        <f t="shared" si="23"/>
        <v>7.0698355081488806</v>
      </c>
      <c r="R130" s="9">
        <v>2.15</v>
      </c>
      <c r="S130" s="20">
        <f t="shared" si="24"/>
        <v>1.0178874051509765</v>
      </c>
      <c r="T130" s="21">
        <f t="shared" si="25"/>
        <v>8.4416798117770142E-3</v>
      </c>
      <c r="U130" s="20">
        <f t="shared" si="26"/>
        <v>1.0178874051509765</v>
      </c>
      <c r="V130" s="21">
        <f t="shared" si="27"/>
        <v>1.7887405150976532</v>
      </c>
    </row>
    <row r="131" spans="1:22" x14ac:dyDescent="0.3">
      <c r="A131">
        <f t="shared" si="14"/>
        <v>129</v>
      </c>
      <c r="B131" s="7">
        <v>44020</v>
      </c>
      <c r="C131" s="8">
        <v>2.5019</v>
      </c>
      <c r="D131" s="11">
        <f>TRUNC(1000/((1+C131/100)^(NETWORKDAYS($B131,$C$2-1,Feriados!$A$1:$A$936)/252)),6)</f>
        <v>976.16584</v>
      </c>
      <c r="E131" s="13">
        <f t="shared" si="15"/>
        <v>-7.4638013160022165E-2</v>
      </c>
      <c r="F131" s="12">
        <f t="shared" si="16"/>
        <v>1.04790680129655</v>
      </c>
      <c r="G131" s="13">
        <f t="shared" si="17"/>
        <v>4.7906801296550006</v>
      </c>
      <c r="H131" s="8">
        <v>3.7315</v>
      </c>
      <c r="I131" s="14">
        <f>TRUNC(1000/((1+H131/100)^(NETWORKDAYS($B131,$H$2-1,Feriados!$A$1:$A$936)/252)),6)</f>
        <v>930.15967799999999</v>
      </c>
      <c r="J131" s="16">
        <f t="shared" si="18"/>
        <v>-0.2239706396295893</v>
      </c>
      <c r="K131" s="15">
        <f t="shared" si="19"/>
        <v>1.0636132331466268</v>
      </c>
      <c r="L131" s="16">
        <f t="shared" si="20"/>
        <v>6.3613233146626813</v>
      </c>
      <c r="M131" s="8">
        <v>4.7450000000000001</v>
      </c>
      <c r="N131" s="17">
        <f>TRUNC(1000/((1+M131/100)^(NETWORKDAYS($B131,$M$2-1,Feriados!$A$1:$A$936)/252)),6)</f>
        <v>871.28323</v>
      </c>
      <c r="O131" s="19">
        <f t="shared" si="21"/>
        <v>-0.268359510439653</v>
      </c>
      <c r="P131" s="18">
        <f t="shared" si="22"/>
        <v>1.0678250342175066</v>
      </c>
      <c r="Q131" s="19">
        <f t="shared" si="23"/>
        <v>6.782503421750663</v>
      </c>
      <c r="R131" s="9">
        <v>2.15</v>
      </c>
      <c r="S131" s="20">
        <f t="shared" si="24"/>
        <v>1.0179733319465638</v>
      </c>
      <c r="T131" s="21">
        <f t="shared" si="25"/>
        <v>8.4416798117770142E-3</v>
      </c>
      <c r="U131" s="20">
        <f t="shared" si="26"/>
        <v>1.0179733319465638</v>
      </c>
      <c r="V131" s="21">
        <f t="shared" si="27"/>
        <v>1.7973331946563809</v>
      </c>
    </row>
    <row r="132" spans="1:22" x14ac:dyDescent="0.3">
      <c r="A132">
        <f t="shared" si="14"/>
        <v>130</v>
      </c>
      <c r="B132" s="7">
        <v>44021</v>
      </c>
      <c r="C132" s="8">
        <v>2.5333000000000001</v>
      </c>
      <c r="D132" s="11">
        <f>TRUNC(1000/((1+C132/100)^(NETWORKDAYS($B132,$C$2-1,Feriados!$A$1:$A$936)/252)),6)</f>
        <v>975.97089900000003</v>
      </c>
      <c r="E132" s="13">
        <f t="shared" si="15"/>
        <v>-1.9970069839769788E-2</v>
      </c>
      <c r="F132" s="12">
        <f t="shared" si="16"/>
        <v>1.0476975335764753</v>
      </c>
      <c r="G132" s="13">
        <f t="shared" si="17"/>
        <v>4.7697533576475326</v>
      </c>
      <c r="H132" s="8">
        <v>3.7425999999999999</v>
      </c>
      <c r="I132" s="14">
        <f>TRUNC(1000/((1+H132/100)^(NETWORKDAYS($B132,$H$2-1,Feriados!$A$1:$A$936)/252)),6)</f>
        <v>930.098614</v>
      </c>
      <c r="J132" s="16">
        <f t="shared" si="18"/>
        <v>-6.564894334193383E-3</v>
      </c>
      <c r="K132" s="15">
        <f t="shared" si="19"/>
        <v>1.0635434080617463</v>
      </c>
      <c r="L132" s="16">
        <f t="shared" si="20"/>
        <v>6.3543408061746298</v>
      </c>
      <c r="M132" s="8">
        <v>4.7350000000000003</v>
      </c>
      <c r="N132" s="17">
        <f>TRUNC(1000/((1+M132/100)^(NETWORKDAYS($B132,$M$2-1,Feriados!$A$1:$A$936)/252)),6)</f>
        <v>871.69052399999998</v>
      </c>
      <c r="O132" s="19">
        <f t="shared" si="21"/>
        <v>4.6746452356249968E-2</v>
      </c>
      <c r="P132" s="18">
        <f t="shared" si="22"/>
        <v>1.0683242045383752</v>
      </c>
      <c r="Q132" s="19">
        <f t="shared" si="23"/>
        <v>6.8324204538375177</v>
      </c>
      <c r="R132" s="9">
        <v>2.15</v>
      </c>
      <c r="S132" s="20">
        <f t="shared" si="24"/>
        <v>1.0180592659958161</v>
      </c>
      <c r="T132" s="21">
        <f t="shared" si="25"/>
        <v>8.4416798117770142E-3</v>
      </c>
      <c r="U132" s="20">
        <f t="shared" si="26"/>
        <v>1.0180592659958161</v>
      </c>
      <c r="V132" s="21">
        <f t="shared" si="27"/>
        <v>1.8059265995816087</v>
      </c>
    </row>
    <row r="133" spans="1:22" x14ac:dyDescent="0.3">
      <c r="A133">
        <f t="shared" ref="A133:A196" si="28">+A132+1</f>
        <v>131</v>
      </c>
      <c r="B133" s="7">
        <v>44022</v>
      </c>
      <c r="C133" s="8">
        <v>2.4413999999999998</v>
      </c>
      <c r="D133" s="11">
        <f>TRUNC(1000/((1+C133/100)^(NETWORKDAYS($B133,$C$2-1,Feriados!$A$1:$A$936)/252)),6)</f>
        <v>976.91561300000001</v>
      </c>
      <c r="E133" s="13">
        <f t="shared" ref="E133:E196" si="29">+(D133/D132-1)*100</f>
        <v>9.6797353380928541E-2</v>
      </c>
      <c r="F133" s="12">
        <f t="shared" ref="F133:F196" si="30">+(1+E133/100)*F132</f>
        <v>1.0487116770604146</v>
      </c>
      <c r="G133" s="13">
        <f t="shared" ref="G133:G196" si="31">+(F133-1)*100</f>
        <v>4.8711677060414571</v>
      </c>
      <c r="H133" s="8">
        <v>3.6528</v>
      </c>
      <c r="I133" s="14">
        <f>TRUNC(1000/((1+H133/100)^(NETWORKDAYS($B133,$H$2-1,Feriados!$A$1:$A$936)/252)),6)</f>
        <v>931.82114100000001</v>
      </c>
      <c r="J133" s="16">
        <f t="shared" ref="J133:J196" si="32">+(I133/I132-1)*100</f>
        <v>0.18519831919672214</v>
      </c>
      <c r="K133" s="15">
        <f t="shared" ref="K133:K196" si="33">+(1+J133/100)*K132</f>
        <v>1.0655130725774042</v>
      </c>
      <c r="L133" s="16">
        <f t="shared" ref="L133:L196" si="34">+(K133-1)*100</f>
        <v>6.5513072577404241</v>
      </c>
      <c r="M133" s="8">
        <v>4.6550000000000002</v>
      </c>
      <c r="N133" s="17">
        <f>TRUNC(1000/((1+M133/100)^(NETWORKDAYS($B133,$M$2-1,Feriados!$A$1:$A$936)/252)),6)</f>
        <v>873.82761900000003</v>
      </c>
      <c r="O133" s="19">
        <f t="shared" ref="O133:O196" si="35">+(N133/N132-1)*100</f>
        <v>0.24516671240080168</v>
      </c>
      <c r="P133" s="18">
        <f t="shared" ref="P133:P196" si="36">+(1+O133/100)*P132</f>
        <v>1.070943379868424</v>
      </c>
      <c r="Q133" s="19">
        <f t="shared" ref="Q133:Q196" si="37">+(P133-1)*100</f>
        <v>7.0943379868424028</v>
      </c>
      <c r="R133" s="9">
        <v>2.15</v>
      </c>
      <c r="S133" s="20">
        <f t="shared" ref="S133:S196" si="38">+((R132/100+1)^(1/252))*S132</f>
        <v>1.0181452072993455</v>
      </c>
      <c r="T133" s="21">
        <f t="shared" ref="T133:T196" si="39">+(S133/S132-1)*100</f>
        <v>8.4416798117770142E-3</v>
      </c>
      <c r="U133" s="20">
        <f t="shared" ref="U133:U196" si="40">+(1+T133/100)*U132</f>
        <v>1.0181452072993455</v>
      </c>
      <c r="V133" s="21">
        <f t="shared" ref="V133:V196" si="41">+(U133-1)*100</f>
        <v>1.8145207299345545</v>
      </c>
    </row>
    <row r="134" spans="1:22" x14ac:dyDescent="0.3">
      <c r="A134">
        <f t="shared" si="28"/>
        <v>132</v>
      </c>
      <c r="B134" s="7">
        <v>44025</v>
      </c>
      <c r="C134" s="8">
        <v>2.4670000000000001</v>
      </c>
      <c r="D134" s="11">
        <f>TRUNC(1000/((1+C134/100)^(NETWORKDAYS($B134,$C$2-1,Feriados!$A$1:$A$936)/252)),6)</f>
        <v>976.77374899999995</v>
      </c>
      <c r="E134" s="13">
        <f t="shared" si="29"/>
        <v>-1.4521622759655628E-2</v>
      </c>
      <c r="F134" s="12">
        <f t="shared" si="30"/>
        <v>1.0485593871068355</v>
      </c>
      <c r="G134" s="13">
        <f t="shared" si="31"/>
        <v>4.8559387106835494</v>
      </c>
      <c r="H134" s="8">
        <v>3.68</v>
      </c>
      <c r="I134" s="14">
        <f>TRUNC(1000/((1+H134/100)^(NETWORKDAYS($B134,$H$2-1,Feriados!$A$1:$A$936)/252)),6)</f>
        <v>931.47361599999999</v>
      </c>
      <c r="J134" s="16">
        <f t="shared" si="32"/>
        <v>-3.7295247414870225E-2</v>
      </c>
      <c r="K134" s="15">
        <f t="shared" si="33"/>
        <v>1.0651156868407488</v>
      </c>
      <c r="L134" s="16">
        <f t="shared" si="34"/>
        <v>6.5115686840748754</v>
      </c>
      <c r="M134" s="8">
        <v>4.6849999999999996</v>
      </c>
      <c r="N134" s="17">
        <f>TRUNC(1000/((1+M134/100)^(NETWORKDAYS($B134,$M$2-1,Feriados!$A$1:$A$936)/252)),6)</f>
        <v>873.24416699999995</v>
      </c>
      <c r="O134" s="19">
        <f t="shared" si="35"/>
        <v>-6.6769690876533616E-2</v>
      </c>
      <c r="P134" s="18">
        <f t="shared" si="36"/>
        <v>1.0702283142842233</v>
      </c>
      <c r="Q134" s="19">
        <f t="shared" si="37"/>
        <v>7.022831428422327</v>
      </c>
      <c r="R134" s="9">
        <v>2.15</v>
      </c>
      <c r="S134" s="20">
        <f t="shared" si="38"/>
        <v>1.0182311558577648</v>
      </c>
      <c r="T134" s="21">
        <f t="shared" si="39"/>
        <v>8.4416798117770142E-3</v>
      </c>
      <c r="U134" s="20">
        <f t="shared" si="40"/>
        <v>1.0182311558577648</v>
      </c>
      <c r="V134" s="21">
        <f t="shared" si="41"/>
        <v>1.8231155857764803</v>
      </c>
    </row>
    <row r="135" spans="1:22" x14ac:dyDescent="0.3">
      <c r="A135">
        <f t="shared" si="28"/>
        <v>133</v>
      </c>
      <c r="B135" s="7">
        <v>44026</v>
      </c>
      <c r="C135" s="8">
        <v>2.44</v>
      </c>
      <c r="D135" s="11">
        <f>TRUNC(1000/((1+C135/100)^(NETWORKDAYS($B135,$C$2-1,Feriados!$A$1:$A$936)/252)),6)</f>
        <v>977.11546999999996</v>
      </c>
      <c r="E135" s="13">
        <f t="shared" si="29"/>
        <v>3.4984662553627643E-2</v>
      </c>
      <c r="F135" s="12">
        <f t="shared" si="30"/>
        <v>1.0489262220700892</v>
      </c>
      <c r="G135" s="13">
        <f t="shared" si="31"/>
        <v>4.8926222070089231</v>
      </c>
      <c r="H135" s="8">
        <v>3.6634000000000002</v>
      </c>
      <c r="I135" s="14">
        <f>TRUNC(1000/((1+H135/100)^(NETWORKDAYS($B135,$H$2-1,Feriados!$A$1:$A$936)/252)),6)</f>
        <v>931.89967300000001</v>
      </c>
      <c r="J135" s="16">
        <f t="shared" si="32"/>
        <v>4.5740103925817621E-2</v>
      </c>
      <c r="K135" s="15">
        <f t="shared" si="33"/>
        <v>1.0656028718628399</v>
      </c>
      <c r="L135" s="16">
        <f t="shared" si="34"/>
        <v>6.5602871862839862</v>
      </c>
      <c r="M135" s="8">
        <v>4.6780999999999997</v>
      </c>
      <c r="N135" s="17">
        <f>TRUNC(1000/((1+M135/100)^(NETWORKDAYS($B135,$M$2-1,Feriados!$A$1:$A$936)/252)),6)</f>
        <v>873.57305299999996</v>
      </c>
      <c r="O135" s="19">
        <f t="shared" si="35"/>
        <v>3.7662547593053652E-2</v>
      </c>
      <c r="P135" s="18">
        <f t="shared" si="36"/>
        <v>1.0706313895324449</v>
      </c>
      <c r="Q135" s="19">
        <f t="shared" si="37"/>
        <v>7.0631389532444855</v>
      </c>
      <c r="R135" s="9">
        <v>2.15</v>
      </c>
      <c r="S135" s="20">
        <f t="shared" si="38"/>
        <v>1.018317111671686</v>
      </c>
      <c r="T135" s="21">
        <f t="shared" si="39"/>
        <v>8.4416798117770142E-3</v>
      </c>
      <c r="U135" s="20">
        <f t="shared" si="40"/>
        <v>1.018317111671686</v>
      </c>
      <c r="V135" s="21">
        <f t="shared" si="41"/>
        <v>1.8317111671686037</v>
      </c>
    </row>
    <row r="136" spans="1:22" x14ac:dyDescent="0.3">
      <c r="A136">
        <f t="shared" si="28"/>
        <v>134</v>
      </c>
      <c r="B136" s="7">
        <v>44027</v>
      </c>
      <c r="C136" s="8">
        <v>2.4575999999999998</v>
      </c>
      <c r="D136" s="11">
        <f>TRUNC(1000/((1+C136/100)^(NETWORKDAYS($B136,$C$2-1,Feriados!$A$1:$A$936)/252)),6)</f>
        <v>977.04841099999999</v>
      </c>
      <c r="E136" s="13">
        <f t="shared" si="29"/>
        <v>-6.862955511288682E-3</v>
      </c>
      <c r="F136" s="12">
        <f t="shared" si="30"/>
        <v>1.0488542347301224</v>
      </c>
      <c r="G136" s="13">
        <f t="shared" si="31"/>
        <v>4.8854234730122403</v>
      </c>
      <c r="H136" s="8">
        <v>3.7159</v>
      </c>
      <c r="I136" s="14">
        <f>TRUNC(1000/((1+H136/100)^(NETWORKDAYS($B136,$H$2-1,Feriados!$A$1:$A$936)/252)),6)</f>
        <v>931.10997799999996</v>
      </c>
      <c r="J136" s="16">
        <f t="shared" si="32"/>
        <v>-8.4740345219547208E-2</v>
      </c>
      <c r="K136" s="15">
        <f t="shared" si="33"/>
        <v>1.064699876310554</v>
      </c>
      <c r="L136" s="16">
        <f t="shared" si="34"/>
        <v>6.4699876310553961</v>
      </c>
      <c r="M136" s="8">
        <v>4.7300000000000004</v>
      </c>
      <c r="N136" s="17">
        <f>TRUNC(1000/((1+M136/100)^(NETWORKDAYS($B136,$M$2-1,Feriados!$A$1:$A$936)/252)),6)</f>
        <v>872.45383500000003</v>
      </c>
      <c r="O136" s="19">
        <f t="shared" si="35"/>
        <v>-0.12811956551960213</v>
      </c>
      <c r="P136" s="18">
        <f t="shared" si="36"/>
        <v>1.0692597012478595</v>
      </c>
      <c r="Q136" s="19">
        <f t="shared" si="37"/>
        <v>6.9259701247859518</v>
      </c>
      <c r="R136" s="9">
        <v>2.15</v>
      </c>
      <c r="S136" s="20">
        <f t="shared" si="38"/>
        <v>1.0184030747417219</v>
      </c>
      <c r="T136" s="21">
        <f t="shared" si="39"/>
        <v>8.4416798117770142E-3</v>
      </c>
      <c r="U136" s="20">
        <f t="shared" si="40"/>
        <v>1.0184030747417219</v>
      </c>
      <c r="V136" s="21">
        <f t="shared" si="41"/>
        <v>1.840307474172187</v>
      </c>
    </row>
    <row r="137" spans="1:22" x14ac:dyDescent="0.3">
      <c r="A137">
        <f t="shared" si="28"/>
        <v>135</v>
      </c>
      <c r="B137" s="7">
        <v>44028</v>
      </c>
      <c r="C137" s="8">
        <v>2.4350000000000001</v>
      </c>
      <c r="D137" s="11">
        <f>TRUNC(1000/((1+C137/100)^(NETWORKDAYS($B137,$C$2-1,Feriados!$A$1:$A$936)/252)),6)</f>
        <v>977.34786699999995</v>
      </c>
      <c r="E137" s="13">
        <f t="shared" si="29"/>
        <v>3.0649044267261338E-2</v>
      </c>
      <c r="F137" s="12">
        <f t="shared" si="30"/>
        <v>1.0491756985288239</v>
      </c>
      <c r="G137" s="13">
        <f t="shared" si="31"/>
        <v>4.9175698528823863</v>
      </c>
      <c r="H137" s="8">
        <v>3.7050000000000001</v>
      </c>
      <c r="I137" s="14">
        <f>TRUNC(1000/((1+H137/100)^(NETWORKDAYS($B137,$H$2-1,Feriados!$A$1:$A$936)/252)),6)</f>
        <v>931.43590400000005</v>
      </c>
      <c r="J137" s="16">
        <f t="shared" si="32"/>
        <v>3.500402827818494E-2</v>
      </c>
      <c r="K137" s="15">
        <f t="shared" si="33"/>
        <v>1.0650725641563354</v>
      </c>
      <c r="L137" s="16">
        <f t="shared" si="34"/>
        <v>6.5072564156335444</v>
      </c>
      <c r="M137" s="8">
        <v>4.7</v>
      </c>
      <c r="N137" s="17">
        <f>TRUNC(1000/((1+M137/100)^(NETWORKDAYS($B137,$M$2-1,Feriados!$A$1:$A$936)/252)),6)</f>
        <v>873.35125800000003</v>
      </c>
      <c r="O137" s="19">
        <f t="shared" si="35"/>
        <v>0.10286194684443473</v>
      </c>
      <c r="P137" s="18">
        <f t="shared" si="36"/>
        <v>1.0703595625933862</v>
      </c>
      <c r="Q137" s="19">
        <f t="shared" si="37"/>
        <v>7.035956259338616</v>
      </c>
      <c r="R137" s="9">
        <v>2.15</v>
      </c>
      <c r="S137" s="20">
        <f t="shared" si="38"/>
        <v>1.0184890450684849</v>
      </c>
      <c r="T137" s="21">
        <f t="shared" si="39"/>
        <v>8.4416798117770142E-3</v>
      </c>
      <c r="U137" s="20">
        <f t="shared" si="40"/>
        <v>1.0184890450684849</v>
      </c>
      <c r="V137" s="21">
        <f t="shared" si="41"/>
        <v>1.8489045068484922</v>
      </c>
    </row>
    <row r="138" spans="1:22" x14ac:dyDescent="0.3">
      <c r="A138">
        <f t="shared" si="28"/>
        <v>136</v>
      </c>
      <c r="B138" s="7">
        <v>44029</v>
      </c>
      <c r="C138" s="8">
        <v>2.3935</v>
      </c>
      <c r="D138" s="11">
        <f>TRUNC(1000/((1+C138/100)^(NETWORKDAYS($B138,$C$2-1,Feriados!$A$1:$A$936)/252)),6)</f>
        <v>977.81689400000005</v>
      </c>
      <c r="E138" s="13">
        <f t="shared" si="29"/>
        <v>4.7989770667822285E-2</v>
      </c>
      <c r="F138" s="12">
        <f t="shared" si="30"/>
        <v>1.0496791955404503</v>
      </c>
      <c r="G138" s="13">
        <f t="shared" si="31"/>
        <v>4.9679195540450305</v>
      </c>
      <c r="H138" s="8">
        <v>3.6059000000000001</v>
      </c>
      <c r="I138" s="14">
        <f>TRUNC(1000/((1+H138/100)^(NETWORKDAYS($B138,$H$2-1,Feriados!$A$1:$A$936)/252)),6)</f>
        <v>933.30731300000002</v>
      </c>
      <c r="J138" s="16">
        <f t="shared" si="32"/>
        <v>0.20091656247771539</v>
      </c>
      <c r="K138" s="15">
        <f t="shared" si="33"/>
        <v>1.0672124713401316</v>
      </c>
      <c r="L138" s="16">
        <f t="shared" si="34"/>
        <v>6.7212471340131641</v>
      </c>
      <c r="M138" s="8">
        <v>4.59</v>
      </c>
      <c r="N138" s="17">
        <f>TRUNC(1000/((1+M138/100)^(NETWORKDAYS($B138,$M$2-1,Feriados!$A$1:$A$936)/252)),6)</f>
        <v>876.218256</v>
      </c>
      <c r="O138" s="19">
        <f t="shared" si="35"/>
        <v>0.32827547607425789</v>
      </c>
      <c r="P138" s="18">
        <f t="shared" si="36"/>
        <v>1.073873290543196</v>
      </c>
      <c r="Q138" s="19">
        <f t="shared" si="37"/>
        <v>7.3873290543196024</v>
      </c>
      <c r="R138" s="9">
        <v>2.15</v>
      </c>
      <c r="S138" s="20">
        <f t="shared" si="38"/>
        <v>1.0185750226525876</v>
      </c>
      <c r="T138" s="21">
        <f t="shared" si="39"/>
        <v>8.4416798117770142E-3</v>
      </c>
      <c r="U138" s="20">
        <f t="shared" si="40"/>
        <v>1.0185750226525876</v>
      </c>
      <c r="V138" s="21">
        <f t="shared" si="41"/>
        <v>1.8575022652587592</v>
      </c>
    </row>
    <row r="139" spans="1:22" x14ac:dyDescent="0.3">
      <c r="A139">
        <f t="shared" si="28"/>
        <v>137</v>
      </c>
      <c r="B139" s="7">
        <v>44032</v>
      </c>
      <c r="C139" s="8">
        <v>2.383</v>
      </c>
      <c r="D139" s="11">
        <f>TRUNC(1000/((1+C139/100)^(NETWORKDAYS($B139,$C$2-1,Feriados!$A$1:$A$936)/252)),6)</f>
        <v>978.00339599999995</v>
      </c>
      <c r="E139" s="13">
        <f t="shared" si="29"/>
        <v>1.9073305149897024E-2</v>
      </c>
      <c r="F139" s="12">
        <f t="shared" si="30"/>
        <v>1.0498794040565107</v>
      </c>
      <c r="G139" s="13">
        <f t="shared" si="31"/>
        <v>4.9879404056510701</v>
      </c>
      <c r="H139" s="8">
        <v>3.5859999999999999</v>
      </c>
      <c r="I139" s="14">
        <f>TRUNC(1000/((1+H139/100)^(NETWORKDAYS($B139,$H$2-1,Feriados!$A$1:$A$936)/252)),6)</f>
        <v>933.78723500000001</v>
      </c>
      <c r="J139" s="16">
        <f t="shared" si="32"/>
        <v>5.1421647866156661E-2</v>
      </c>
      <c r="K139" s="15">
        <f t="shared" si="33"/>
        <v>1.0677612495791278</v>
      </c>
      <c r="L139" s="16">
        <f t="shared" si="34"/>
        <v>6.7761249579127769</v>
      </c>
      <c r="M139" s="8">
        <v>4.58</v>
      </c>
      <c r="N139" s="17">
        <f>TRUNC(1000/((1+M139/100)^(NETWORKDAYS($B139,$M$2-1,Feriados!$A$1:$A$936)/252)),6)</f>
        <v>876.62074600000005</v>
      </c>
      <c r="O139" s="19">
        <f t="shared" si="35"/>
        <v>4.5934902319588744E-2</v>
      </c>
      <c r="P139" s="18">
        <f t="shared" si="36"/>
        <v>1.0743665731902432</v>
      </c>
      <c r="Q139" s="19">
        <f t="shared" si="37"/>
        <v>7.4366573190243201</v>
      </c>
      <c r="R139" s="9">
        <v>2.15</v>
      </c>
      <c r="S139" s="20">
        <f t="shared" si="38"/>
        <v>1.0186610074946427</v>
      </c>
      <c r="T139" s="21">
        <f t="shared" si="39"/>
        <v>8.4416798117770142E-3</v>
      </c>
      <c r="U139" s="20">
        <f t="shared" si="40"/>
        <v>1.0186610074946427</v>
      </c>
      <c r="V139" s="21">
        <f t="shared" si="41"/>
        <v>1.8661007494642723</v>
      </c>
    </row>
    <row r="140" spans="1:22" x14ac:dyDescent="0.3">
      <c r="A140">
        <f t="shared" si="28"/>
        <v>138</v>
      </c>
      <c r="B140" s="7">
        <v>44033</v>
      </c>
      <c r="C140" s="8">
        <v>2.4478</v>
      </c>
      <c r="D140" s="11">
        <f>TRUNC(1000/((1+C140/100)^(NETWORKDAYS($B140,$C$2-1,Feriados!$A$1:$A$936)/252)),6)</f>
        <v>977.51295100000004</v>
      </c>
      <c r="E140" s="13">
        <f t="shared" si="29"/>
        <v>-5.0147576379167003E-2</v>
      </c>
      <c r="F140" s="12">
        <f t="shared" si="30"/>
        <v>1.0493529149804723</v>
      </c>
      <c r="G140" s="13">
        <f t="shared" si="31"/>
        <v>4.935291498047234</v>
      </c>
      <c r="H140" s="8">
        <v>3.6762999999999999</v>
      </c>
      <c r="I140" s="14">
        <f>TRUNC(1000/((1+H140/100)^(NETWORKDAYS($B140,$H$2-1,Feriados!$A$1:$A$936)/252)),6)</f>
        <v>932.340013</v>
      </c>
      <c r="J140" s="16">
        <f t="shared" si="32"/>
        <v>-0.15498412762089409</v>
      </c>
      <c r="K140" s="15">
        <f t="shared" si="33"/>
        <v>1.0661063891213935</v>
      </c>
      <c r="L140" s="16">
        <f t="shared" si="34"/>
        <v>6.610638912139355</v>
      </c>
      <c r="M140" s="8">
        <v>4.641</v>
      </c>
      <c r="N140" s="17">
        <f>TRUNC(1000/((1+M140/100)^(NETWORKDAYS($B140,$M$2-1,Feriados!$A$1:$A$936)/252)),6)</f>
        <v>875.27650100000005</v>
      </c>
      <c r="O140" s="19">
        <f t="shared" si="35"/>
        <v>-0.15334396386735838</v>
      </c>
      <c r="P140" s="18">
        <f t="shared" si="36"/>
        <v>1.0727190969004474</v>
      </c>
      <c r="Q140" s="19">
        <f t="shared" si="37"/>
        <v>7.2719096900447422</v>
      </c>
      <c r="R140" s="9">
        <v>2.15</v>
      </c>
      <c r="S140" s="20">
        <f t="shared" si="38"/>
        <v>1.0187469995952629</v>
      </c>
      <c r="T140" s="21">
        <f t="shared" si="39"/>
        <v>8.4416798117770142E-3</v>
      </c>
      <c r="U140" s="20">
        <f t="shared" si="40"/>
        <v>1.0187469995952629</v>
      </c>
      <c r="V140" s="21">
        <f t="shared" si="41"/>
        <v>1.8746999595262936</v>
      </c>
    </row>
    <row r="141" spans="1:22" x14ac:dyDescent="0.3">
      <c r="A141">
        <f t="shared" si="28"/>
        <v>139</v>
      </c>
      <c r="B141" s="7">
        <v>44034</v>
      </c>
      <c r="C141" s="8">
        <v>2.4161000000000001</v>
      </c>
      <c r="D141" s="11">
        <f>TRUNC(1000/((1+C141/100)^(NETWORKDAYS($B141,$C$2-1,Feriados!$A$1:$A$936)/252)),6)</f>
        <v>977.89013799999998</v>
      </c>
      <c r="E141" s="13">
        <f t="shared" si="29"/>
        <v>3.8586394135653457E-2</v>
      </c>
      <c r="F141" s="12">
        <f t="shared" si="30"/>
        <v>1.0497578224321207</v>
      </c>
      <c r="G141" s="13">
        <f t="shared" si="31"/>
        <v>4.975782243212068</v>
      </c>
      <c r="H141" s="8">
        <v>3.6536</v>
      </c>
      <c r="I141" s="14">
        <f>TRUNC(1000/((1+H141/100)^(NETWORKDAYS($B141,$H$2-1,Feriados!$A$1:$A$936)/252)),6)</f>
        <v>932.86909300000002</v>
      </c>
      <c r="J141" s="16">
        <f t="shared" si="32"/>
        <v>5.6747537660384317E-2</v>
      </c>
      <c r="K141" s="15">
        <f t="shared" si="33"/>
        <v>1.06671137824606</v>
      </c>
      <c r="L141" s="16">
        <f t="shared" si="34"/>
        <v>6.6711378246059994</v>
      </c>
      <c r="M141" s="8">
        <v>4.6749999999999998</v>
      </c>
      <c r="N141" s="17">
        <f>TRUNC(1000/((1+M141/100)^(NETWORKDAYS($B141,$M$2-1,Feriados!$A$1:$A$936)/252)),6)</f>
        <v>874.60046499999999</v>
      </c>
      <c r="O141" s="19">
        <f t="shared" si="35"/>
        <v>-7.7236850209927432E-2</v>
      </c>
      <c r="P141" s="18">
        <f t="shared" si="36"/>
        <v>1.0718905624584012</v>
      </c>
      <c r="Q141" s="19">
        <f t="shared" si="37"/>
        <v>7.1890562458401197</v>
      </c>
      <c r="R141" s="9">
        <v>2.15</v>
      </c>
      <c r="S141" s="20">
        <f t="shared" si="38"/>
        <v>1.0188329989550609</v>
      </c>
      <c r="T141" s="21">
        <f t="shared" si="39"/>
        <v>8.4416798117770142E-3</v>
      </c>
      <c r="U141" s="20">
        <f t="shared" si="40"/>
        <v>1.0188329989550609</v>
      </c>
      <c r="V141" s="21">
        <f t="shared" si="41"/>
        <v>1.8832998955060853</v>
      </c>
    </row>
    <row r="142" spans="1:22" x14ac:dyDescent="0.3">
      <c r="A142">
        <f t="shared" si="28"/>
        <v>140</v>
      </c>
      <c r="B142" s="7">
        <v>44035</v>
      </c>
      <c r="C142" s="8">
        <v>2.4257</v>
      </c>
      <c r="D142" s="11">
        <f>TRUNC(1000/((1+C142/100)^(NETWORKDAYS($B142,$C$2-1,Feriados!$A$1:$A$936)/252)),6)</f>
        <v>977.89730599999996</v>
      </c>
      <c r="E142" s="13">
        <f t="shared" si="29"/>
        <v>7.3300667646769568E-4</v>
      </c>
      <c r="F142" s="12">
        <f t="shared" si="30"/>
        <v>1.0497655172270459</v>
      </c>
      <c r="G142" s="13">
        <f t="shared" si="31"/>
        <v>4.9765517227045919</v>
      </c>
      <c r="H142" s="8">
        <v>3.6631</v>
      </c>
      <c r="I142" s="14">
        <f>TRUNC(1000/((1+H142/100)^(NETWORKDAYS($B142,$H$2-1,Feriados!$A$1:$A$936)/252)),6)</f>
        <v>932.83671000000004</v>
      </c>
      <c r="J142" s="16">
        <f t="shared" si="32"/>
        <v>-3.4713337855207804E-3</v>
      </c>
      <c r="K142" s="15">
        <f t="shared" si="33"/>
        <v>1.066674349133593</v>
      </c>
      <c r="L142" s="16">
        <f t="shared" si="34"/>
        <v>6.6674349133593047</v>
      </c>
      <c r="M142" s="8">
        <v>4.6748000000000003</v>
      </c>
      <c r="N142" s="17">
        <f>TRUNC(1000/((1+M142/100)^(NETWORKDAYS($B142,$M$2-1,Feriados!$A$1:$A$936)/252)),6)</f>
        <v>874.76394800000003</v>
      </c>
      <c r="O142" s="19">
        <f t="shared" si="35"/>
        <v>1.8692306549383808E-2</v>
      </c>
      <c r="P142" s="18">
        <f t="shared" si="36"/>
        <v>1.0720909235282099</v>
      </c>
      <c r="Q142" s="19">
        <f t="shared" si="37"/>
        <v>7.2090923528209894</v>
      </c>
      <c r="R142" s="9">
        <v>2.15</v>
      </c>
      <c r="S142" s="20">
        <f t="shared" si="38"/>
        <v>1.0189190055746493</v>
      </c>
      <c r="T142" s="21">
        <f t="shared" si="39"/>
        <v>8.4416798117770142E-3</v>
      </c>
      <c r="U142" s="20">
        <f t="shared" si="40"/>
        <v>1.0189190055746493</v>
      </c>
      <c r="V142" s="21">
        <f t="shared" si="41"/>
        <v>1.8919005574649317</v>
      </c>
    </row>
    <row r="143" spans="1:22" x14ac:dyDescent="0.3">
      <c r="A143">
        <f t="shared" si="28"/>
        <v>141</v>
      </c>
      <c r="B143" s="7">
        <v>44036</v>
      </c>
      <c r="C143" s="8">
        <v>2.3191999999999999</v>
      </c>
      <c r="D143" s="11">
        <f>TRUNC(1000/((1+C143/100)^(NETWORKDAYS($B143,$C$2-1,Feriados!$A$1:$A$936)/252)),6)</f>
        <v>978.93552199999999</v>
      </c>
      <c r="E143" s="13">
        <f t="shared" si="29"/>
        <v>0.10616820331030841</v>
      </c>
      <c r="F143" s="12">
        <f t="shared" si="30"/>
        <v>1.050880034415657</v>
      </c>
      <c r="G143" s="13">
        <f t="shared" si="31"/>
        <v>5.0880034415657027</v>
      </c>
      <c r="H143" s="8">
        <v>3.4853000000000001</v>
      </c>
      <c r="I143" s="14">
        <f>TRUNC(1000/((1+H143/100)^(NETWORKDAYS($B143,$H$2-1,Feriados!$A$1:$A$936)/252)),6)</f>
        <v>936.06376799999998</v>
      </c>
      <c r="J143" s="16">
        <f t="shared" si="32"/>
        <v>0.34594028787737763</v>
      </c>
      <c r="K143" s="15">
        <f t="shared" si="33"/>
        <v>1.0703644054477</v>
      </c>
      <c r="L143" s="16">
        <f t="shared" si="34"/>
        <v>7.0364405447699951</v>
      </c>
      <c r="M143" s="8">
        <v>4.4897999999999998</v>
      </c>
      <c r="N143" s="17">
        <f>TRUNC(1000/((1+M143/100)^(NETWORKDAYS($B143,$M$2-1,Feriados!$A$1:$A$936)/252)),6)</f>
        <v>879.46065999999996</v>
      </c>
      <c r="O143" s="19">
        <f t="shared" si="35"/>
        <v>0.5369119304399872</v>
      </c>
      <c r="P143" s="18">
        <f t="shared" si="36"/>
        <v>1.077847107601797</v>
      </c>
      <c r="Q143" s="19">
        <f t="shared" si="37"/>
        <v>7.7847107601797028</v>
      </c>
      <c r="R143" s="9">
        <v>2.15</v>
      </c>
      <c r="S143" s="20">
        <f t="shared" si="38"/>
        <v>1.0190050194546412</v>
      </c>
      <c r="T143" s="21">
        <f t="shared" si="39"/>
        <v>8.4416798117770142E-3</v>
      </c>
      <c r="U143" s="20">
        <f t="shared" si="40"/>
        <v>1.0190050194546412</v>
      </c>
      <c r="V143" s="21">
        <f t="shared" si="41"/>
        <v>1.900501945464117</v>
      </c>
    </row>
    <row r="144" spans="1:22" x14ac:dyDescent="0.3">
      <c r="A144">
        <f t="shared" si="28"/>
        <v>142</v>
      </c>
      <c r="B144" s="7">
        <v>44039</v>
      </c>
      <c r="C144" s="8">
        <v>2.2749999999999999</v>
      </c>
      <c r="D144" s="11">
        <f>TRUNC(1000/((1+C144/100)^(NETWORKDAYS($B144,$C$2-1,Feriados!$A$1:$A$936)/252)),6)</f>
        <v>979.41578700000002</v>
      </c>
      <c r="E144" s="13">
        <f t="shared" si="29"/>
        <v>4.9059921640082216E-2</v>
      </c>
      <c r="F144" s="12">
        <f t="shared" si="30"/>
        <v>1.0513955953370726</v>
      </c>
      <c r="G144" s="13">
        <f t="shared" si="31"/>
        <v>5.1395595337072608</v>
      </c>
      <c r="H144" s="8">
        <v>3.3906000000000001</v>
      </c>
      <c r="I144" s="14">
        <f>TRUNC(1000/((1+H144/100)^(NETWORKDAYS($B144,$H$2-1,Feriados!$A$1:$A$936)/252)),6)</f>
        <v>937.84207800000001</v>
      </c>
      <c r="J144" s="16">
        <f t="shared" si="32"/>
        <v>0.18997744179325426</v>
      </c>
      <c r="K144" s="15">
        <f t="shared" si="33"/>
        <v>1.072397856363035</v>
      </c>
      <c r="L144" s="16">
        <f t="shared" si="34"/>
        <v>7.2397856363034974</v>
      </c>
      <c r="M144" s="8">
        <v>4.4145000000000003</v>
      </c>
      <c r="N144" s="17">
        <f>TRUNC(1000/((1+M144/100)^(NETWORKDAYS($B144,$M$2-1,Feriados!$A$1:$A$936)/252)),6)</f>
        <v>881.46792500000004</v>
      </c>
      <c r="O144" s="19">
        <f t="shared" si="35"/>
        <v>0.22823817952244418</v>
      </c>
      <c r="P144" s="18">
        <f t="shared" si="36"/>
        <v>1.0803071662182226</v>
      </c>
      <c r="Q144" s="19">
        <f t="shared" si="37"/>
        <v>8.0307166218222648</v>
      </c>
      <c r="R144" s="9">
        <v>2.15</v>
      </c>
      <c r="S144" s="20">
        <f t="shared" si="38"/>
        <v>1.0190910405956495</v>
      </c>
      <c r="T144" s="21">
        <f t="shared" si="39"/>
        <v>8.4416798117770142E-3</v>
      </c>
      <c r="U144" s="20">
        <f t="shared" si="40"/>
        <v>1.0190910405956495</v>
      </c>
      <c r="V144" s="21">
        <f t="shared" si="41"/>
        <v>1.9091040595649478</v>
      </c>
    </row>
    <row r="145" spans="1:22" x14ac:dyDescent="0.3">
      <c r="A145">
        <f t="shared" si="28"/>
        <v>143</v>
      </c>
      <c r="B145" s="7">
        <v>44040</v>
      </c>
      <c r="C145" s="8">
        <v>2.2946</v>
      </c>
      <c r="D145" s="11">
        <f>TRUNC(1000/((1+C145/100)^(NETWORKDAYS($B145,$C$2-1,Feriados!$A$1:$A$936)/252)),6)</f>
        <v>979.33043699999996</v>
      </c>
      <c r="E145" s="13">
        <f t="shared" si="29"/>
        <v>-8.7143786258070399E-3</v>
      </c>
      <c r="F145" s="12">
        <f t="shared" si="30"/>
        <v>1.0513039727440399</v>
      </c>
      <c r="G145" s="13">
        <f t="shared" si="31"/>
        <v>5.1303972744039861</v>
      </c>
      <c r="H145" s="8">
        <v>3.4209000000000001</v>
      </c>
      <c r="I145" s="14">
        <f>TRUNC(1000/((1+H145/100)^(NETWORKDAYS($B145,$H$2-1,Feriados!$A$1:$A$936)/252)),6)</f>
        <v>937.43845299999998</v>
      </c>
      <c r="J145" s="16">
        <f t="shared" si="32"/>
        <v>-4.3037629625319873E-2</v>
      </c>
      <c r="K145" s="15">
        <f t="shared" si="33"/>
        <v>1.0719363217455036</v>
      </c>
      <c r="L145" s="16">
        <f t="shared" si="34"/>
        <v>7.1936321745503573</v>
      </c>
      <c r="M145" s="8">
        <v>4.4362000000000004</v>
      </c>
      <c r="N145" s="17">
        <f>TRUNC(1000/((1+M145/100)^(NETWORKDAYS($B145,$M$2-1,Feriados!$A$1:$A$936)/252)),6)</f>
        <v>881.08485800000005</v>
      </c>
      <c r="O145" s="19">
        <f t="shared" si="35"/>
        <v>-4.3457849019290506E-2</v>
      </c>
      <c r="P145" s="18">
        <f t="shared" si="36"/>
        <v>1.079837687960983</v>
      </c>
      <c r="Q145" s="19">
        <f t="shared" si="37"/>
        <v>7.9837687960983006</v>
      </c>
      <c r="R145" s="9">
        <v>2.15</v>
      </c>
      <c r="S145" s="20">
        <f t="shared" si="38"/>
        <v>1.0191770689982871</v>
      </c>
      <c r="T145" s="21">
        <f t="shared" si="39"/>
        <v>8.4416798117770142E-3</v>
      </c>
      <c r="U145" s="20">
        <f t="shared" si="40"/>
        <v>1.0191770689982871</v>
      </c>
      <c r="V145" s="21">
        <f t="shared" si="41"/>
        <v>1.9177068998287083</v>
      </c>
    </row>
    <row r="146" spans="1:22" x14ac:dyDescent="0.3">
      <c r="A146">
        <f t="shared" si="28"/>
        <v>144</v>
      </c>
      <c r="B146" s="7">
        <v>44041</v>
      </c>
      <c r="C146" s="8">
        <v>2.2799999999999998</v>
      </c>
      <c r="D146" s="11">
        <f>TRUNC(1000/((1+C146/100)^(NETWORKDAYS($B146,$C$2-1,Feriados!$A$1:$A$936)/252)),6)</f>
        <v>979.54676300000006</v>
      </c>
      <c r="E146" s="13">
        <f t="shared" si="29"/>
        <v>2.2089173564632247E-2</v>
      </c>
      <c r="F146" s="12">
        <f t="shared" si="30"/>
        <v>1.0515361971032711</v>
      </c>
      <c r="G146" s="13">
        <f t="shared" si="31"/>
        <v>5.1536197103271064</v>
      </c>
      <c r="H146" s="8">
        <v>3.42</v>
      </c>
      <c r="I146" s="14">
        <f>TRUNC(1000/((1+H146/100)^(NETWORKDAYS($B146,$H$2-1,Feriados!$A$1:$A$936)/252)),6)</f>
        <v>937.57922900000005</v>
      </c>
      <c r="J146" s="16">
        <f t="shared" si="32"/>
        <v>1.5017092540792198E-2</v>
      </c>
      <c r="K146" s="15">
        <f t="shared" si="33"/>
        <v>1.0720972954149184</v>
      </c>
      <c r="L146" s="16">
        <f t="shared" si="34"/>
        <v>7.2097295414918383</v>
      </c>
      <c r="M146" s="8">
        <v>4.4462000000000002</v>
      </c>
      <c r="N146" s="17">
        <f>TRUNC(1000/((1+M146/100)^(NETWORKDAYS($B146,$M$2-1,Feriados!$A$1:$A$936)/252)),6)</f>
        <v>880.99090699999999</v>
      </c>
      <c r="O146" s="19">
        <f t="shared" si="35"/>
        <v>-1.0663104597363748E-2</v>
      </c>
      <c r="P146" s="18">
        <f t="shared" si="36"/>
        <v>1.079722543738834</v>
      </c>
      <c r="Q146" s="19">
        <f t="shared" si="37"/>
        <v>7.9722543738834029</v>
      </c>
      <c r="R146" s="9">
        <v>2.15</v>
      </c>
      <c r="S146" s="20">
        <f t="shared" si="38"/>
        <v>1.0192631046631671</v>
      </c>
      <c r="T146" s="21">
        <f t="shared" si="39"/>
        <v>8.4416798117770142E-3</v>
      </c>
      <c r="U146" s="20">
        <f t="shared" si="40"/>
        <v>1.0192631046631671</v>
      </c>
      <c r="V146" s="21">
        <f t="shared" si="41"/>
        <v>1.9263104663167052</v>
      </c>
    </row>
    <row r="147" spans="1:22" x14ac:dyDescent="0.3">
      <c r="A147">
        <f t="shared" si="28"/>
        <v>145</v>
      </c>
      <c r="B147" s="7">
        <v>44042</v>
      </c>
      <c r="C147" s="8">
        <v>2.2269999999999999</v>
      </c>
      <c r="D147" s="11">
        <f>TRUNC(1000/((1+C147/100)^(NETWORKDAYS($B147,$C$2-1,Feriados!$A$1:$A$936)/252)),6)</f>
        <v>980.09794199999999</v>
      </c>
      <c r="E147" s="13">
        <f t="shared" si="29"/>
        <v>5.6268778665735653E-2</v>
      </c>
      <c r="F147" s="12">
        <f t="shared" si="30"/>
        <v>1.0521278836786092</v>
      </c>
      <c r="G147" s="13">
        <f t="shared" si="31"/>
        <v>5.212788367860921</v>
      </c>
      <c r="H147" s="8">
        <v>3.2740999999999998</v>
      </c>
      <c r="I147" s="14">
        <f>TRUNC(1000/((1+H147/100)^(NETWORKDAYS($B147,$H$2-1,Feriados!$A$1:$A$936)/252)),6)</f>
        <v>940.23980900000004</v>
      </c>
      <c r="J147" s="16">
        <f t="shared" si="32"/>
        <v>0.28377121822948936</v>
      </c>
      <c r="K147" s="15">
        <f t="shared" si="33"/>
        <v>1.0751395989707226</v>
      </c>
      <c r="L147" s="16">
        <f t="shared" si="34"/>
        <v>7.5139598970722643</v>
      </c>
      <c r="M147" s="8">
        <v>4.2885</v>
      </c>
      <c r="N147" s="17">
        <f>TRUNC(1000/((1+M147/100)^(NETWORKDAYS($B147,$M$2-1,Feriados!$A$1:$A$936)/252)),6)</f>
        <v>885.02425300000004</v>
      </c>
      <c r="O147" s="19">
        <f t="shared" si="35"/>
        <v>0.4578192542003201</v>
      </c>
      <c r="P147" s="18">
        <f t="shared" si="36"/>
        <v>1.0846657214360118</v>
      </c>
      <c r="Q147" s="19">
        <f t="shared" si="37"/>
        <v>8.46657214360118</v>
      </c>
      <c r="R147" s="9">
        <v>2.15</v>
      </c>
      <c r="S147" s="20">
        <f t="shared" si="38"/>
        <v>1.0193491475909022</v>
      </c>
      <c r="T147" s="21">
        <f t="shared" si="39"/>
        <v>8.4416798117770142E-3</v>
      </c>
      <c r="U147" s="20">
        <f t="shared" si="40"/>
        <v>1.0193491475909022</v>
      </c>
      <c r="V147" s="21">
        <f t="shared" si="41"/>
        <v>1.9349147590902227</v>
      </c>
    </row>
    <row r="148" spans="1:22" x14ac:dyDescent="0.3">
      <c r="A148">
        <f t="shared" si="28"/>
        <v>146</v>
      </c>
      <c r="B148" s="7">
        <v>44043</v>
      </c>
      <c r="C148" s="8">
        <v>2.2271999999999998</v>
      </c>
      <c r="D148" s="11">
        <f>TRUNC(1000/((1+C148/100)^(NETWORKDAYS($B148,$C$2-1,Feriados!$A$1:$A$936)/252)),6)</f>
        <v>980.18186700000001</v>
      </c>
      <c r="E148" s="13">
        <f t="shared" si="29"/>
        <v>8.5629197250192135E-3</v>
      </c>
      <c r="F148" s="12">
        <f t="shared" si="30"/>
        <v>1.0522179765446931</v>
      </c>
      <c r="G148" s="13">
        <f t="shared" si="31"/>
        <v>5.2217976544693068</v>
      </c>
      <c r="H148" s="8">
        <v>3.2770000000000001</v>
      </c>
      <c r="I148" s="14">
        <f>TRUNC(1000/((1+H148/100)^(NETWORKDAYS($B148,$H$2-1,Feriados!$A$1:$A$936)/252)),6)</f>
        <v>940.30962</v>
      </c>
      <c r="J148" s="16">
        <f t="shared" si="32"/>
        <v>7.4248079406702416E-3</v>
      </c>
      <c r="K148" s="15">
        <f t="shared" si="33"/>
        <v>1.0752194260210404</v>
      </c>
      <c r="L148" s="16">
        <f t="shared" si="34"/>
        <v>7.521942602104037</v>
      </c>
      <c r="M148" s="8">
        <v>4.2614000000000001</v>
      </c>
      <c r="N148" s="17">
        <f>TRUNC(1000/((1+M148/100)^(NETWORKDAYS($B148,$M$2-1,Feriados!$A$1:$A$936)/252)),6)</f>
        <v>885.84022200000004</v>
      </c>
      <c r="O148" s="19">
        <f t="shared" si="35"/>
        <v>9.2197360381263138E-2</v>
      </c>
      <c r="P148" s="18">
        <f t="shared" si="36"/>
        <v>1.0856657546001363</v>
      </c>
      <c r="Q148" s="19">
        <f t="shared" si="37"/>
        <v>8.5665754600136257</v>
      </c>
      <c r="R148" s="9">
        <v>2.15</v>
      </c>
      <c r="S148" s="20">
        <f t="shared" si="38"/>
        <v>1.0194351977821059</v>
      </c>
      <c r="T148" s="21">
        <f t="shared" si="39"/>
        <v>8.4416798117770142E-3</v>
      </c>
      <c r="U148" s="20">
        <f t="shared" si="40"/>
        <v>1.0194351977821059</v>
      </c>
      <c r="V148" s="21">
        <f t="shared" si="41"/>
        <v>1.9435197782105895</v>
      </c>
    </row>
    <row r="149" spans="1:22" x14ac:dyDescent="0.3">
      <c r="A149">
        <f t="shared" si="28"/>
        <v>147</v>
      </c>
      <c r="B149" s="7">
        <v>44046</v>
      </c>
      <c r="C149" s="8">
        <v>2.2229999999999999</v>
      </c>
      <c r="D149" s="11">
        <f>TRUNC(1000/((1+C149/100)^(NETWORKDAYS($B149,$C$2-1,Feriados!$A$1:$A$936)/252)),6)</f>
        <v>980.30399</v>
      </c>
      <c r="E149" s="13">
        <f t="shared" si="29"/>
        <v>1.2459218448279685E-2</v>
      </c>
      <c r="F149" s="12">
        <f t="shared" si="30"/>
        <v>1.0523490746809427</v>
      </c>
      <c r="G149" s="13">
        <f t="shared" si="31"/>
        <v>5.2349074680942742</v>
      </c>
      <c r="H149" s="8">
        <v>3.2966000000000002</v>
      </c>
      <c r="I149" s="14">
        <f>TRUNC(1000/((1+H149/100)^(NETWORKDAYS($B149,$H$2-1,Feriados!$A$1:$A$936)/252)),6)</f>
        <v>940.09008500000004</v>
      </c>
      <c r="J149" s="16">
        <f t="shared" si="32"/>
        <v>-2.3347097097647929E-2</v>
      </c>
      <c r="K149" s="15">
        <f t="shared" si="33"/>
        <v>1.0749683934976344</v>
      </c>
      <c r="L149" s="16">
        <f t="shared" si="34"/>
        <v>7.49683934976344</v>
      </c>
      <c r="M149" s="8">
        <v>4.2705000000000002</v>
      </c>
      <c r="N149" s="17">
        <f>TRUNC(1000/((1+M149/100)^(NETWORKDAYS($B149,$M$2-1,Feriados!$A$1:$A$936)/252)),6)</f>
        <v>885.76265000000001</v>
      </c>
      <c r="O149" s="19">
        <f t="shared" si="35"/>
        <v>-8.7568839248319819E-3</v>
      </c>
      <c r="P149" s="18">
        <f t="shared" si="36"/>
        <v>1.0855706841101942</v>
      </c>
      <c r="Q149" s="19">
        <f t="shared" si="37"/>
        <v>8.5570684110194186</v>
      </c>
      <c r="R149" s="9">
        <v>2.15</v>
      </c>
      <c r="S149" s="20">
        <f t="shared" si="38"/>
        <v>1.0195212552373911</v>
      </c>
      <c r="T149" s="21">
        <f t="shared" si="39"/>
        <v>8.4416798117770142E-3</v>
      </c>
      <c r="U149" s="20">
        <f t="shared" si="40"/>
        <v>1.0195212552373911</v>
      </c>
      <c r="V149" s="21">
        <f t="shared" si="41"/>
        <v>1.9521255237391122</v>
      </c>
    </row>
    <row r="150" spans="1:22" x14ac:dyDescent="0.3">
      <c r="A150">
        <f t="shared" si="28"/>
        <v>148</v>
      </c>
      <c r="B150" s="7">
        <v>44047</v>
      </c>
      <c r="C150" s="8">
        <v>2.27</v>
      </c>
      <c r="D150" s="11">
        <f>TRUNC(1000/((1+C150/100)^(NETWORKDAYS($B150,$C$2-1,Feriados!$A$1:$A$936)/252)),6)</f>
        <v>979.983656</v>
      </c>
      <c r="E150" s="13">
        <f t="shared" si="29"/>
        <v>-3.2677006649739493E-2</v>
      </c>
      <c r="F150" s="12">
        <f t="shared" si="30"/>
        <v>1.0520051985038308</v>
      </c>
      <c r="G150" s="13">
        <f t="shared" si="31"/>
        <v>5.2005198503830785</v>
      </c>
      <c r="H150" s="8">
        <v>3.3849</v>
      </c>
      <c r="I150" s="14">
        <f>TRUNC(1000/((1+H150/100)^(NETWORKDAYS($B150,$H$2-1,Feriados!$A$1:$A$936)/252)),6)</f>
        <v>938.685292</v>
      </c>
      <c r="J150" s="16">
        <f t="shared" si="32"/>
        <v>-0.14943174302279871</v>
      </c>
      <c r="K150" s="15">
        <f t="shared" si="33"/>
        <v>1.0733620494902867</v>
      </c>
      <c r="L150" s="16">
        <f t="shared" si="34"/>
        <v>7.3362049490286685</v>
      </c>
      <c r="M150" s="8">
        <v>4.37</v>
      </c>
      <c r="N150" s="17">
        <f>TRUNC(1000/((1+M150/100)^(NETWORKDAYS($B150,$M$2-1,Feriados!$A$1:$A$936)/252)),6)</f>
        <v>883.465283</v>
      </c>
      <c r="O150" s="19">
        <f t="shared" si="35"/>
        <v>-0.25936598252365162</v>
      </c>
      <c r="P150" s="18">
        <f t="shared" si="36"/>
        <v>1.0827550830393631</v>
      </c>
      <c r="Q150" s="19">
        <f t="shared" si="37"/>
        <v>8.2755083039363075</v>
      </c>
      <c r="R150" s="9">
        <v>2.15</v>
      </c>
      <c r="S150" s="20">
        <f t="shared" si="38"/>
        <v>1.0196073199573712</v>
      </c>
      <c r="T150" s="21">
        <f t="shared" si="39"/>
        <v>8.4416798117770142E-3</v>
      </c>
      <c r="U150" s="20">
        <f t="shared" si="40"/>
        <v>1.0196073199573712</v>
      </c>
      <c r="V150" s="21">
        <f t="shared" si="41"/>
        <v>1.9607319957371194</v>
      </c>
    </row>
    <row r="151" spans="1:22" x14ac:dyDescent="0.3">
      <c r="A151">
        <f t="shared" si="28"/>
        <v>149</v>
      </c>
      <c r="B151" s="7">
        <v>44048</v>
      </c>
      <c r="C151" s="8">
        <v>2.2909999999999999</v>
      </c>
      <c r="D151" s="11">
        <f>TRUNC(1000/((1+C151/100)^(NETWORKDAYS($B151,$C$2-1,Feriados!$A$1:$A$936)/252)),6)</f>
        <v>979.89050099999997</v>
      </c>
      <c r="E151" s="13">
        <f t="shared" si="29"/>
        <v>-9.5057707778734013E-3</v>
      </c>
      <c r="F151" s="12">
        <f t="shared" si="30"/>
        <v>1.0519051973010898</v>
      </c>
      <c r="G151" s="13">
        <f t="shared" si="31"/>
        <v>5.1905197301089778</v>
      </c>
      <c r="H151" s="8">
        <v>3.4251</v>
      </c>
      <c r="I151" s="14">
        <f>TRUNC(1000/((1+H151/100)^(NETWORKDAYS($B151,$H$2-1,Feriados!$A$1:$A$936)/252)),6)</f>
        <v>938.11726199999998</v>
      </c>
      <c r="J151" s="16">
        <f t="shared" si="32"/>
        <v>-6.0513358933078631E-2</v>
      </c>
      <c r="K151" s="15">
        <f t="shared" si="33"/>
        <v>1.0727125220606273</v>
      </c>
      <c r="L151" s="16">
        <f t="shared" si="34"/>
        <v>7.2712522060627283</v>
      </c>
      <c r="M151" s="8">
        <v>4.444</v>
      </c>
      <c r="N151" s="17">
        <f>TRUNC(1000/((1+M151/100)^(NETWORKDAYS($B151,$M$2-1,Feriados!$A$1:$A$936)/252)),6)</f>
        <v>881.80537800000002</v>
      </c>
      <c r="O151" s="19">
        <f t="shared" si="35"/>
        <v>-0.18788570778507374</v>
      </c>
      <c r="P151" s="18">
        <f t="shared" si="36"/>
        <v>1.0807207409880157</v>
      </c>
      <c r="Q151" s="19">
        <f t="shared" si="37"/>
        <v>8.0720740988015738</v>
      </c>
      <c r="R151" s="9">
        <v>2.15</v>
      </c>
      <c r="S151" s="20">
        <f t="shared" si="38"/>
        <v>1.0196933919426594</v>
      </c>
      <c r="T151" s="21">
        <f t="shared" si="39"/>
        <v>8.4416798117770142E-3</v>
      </c>
      <c r="U151" s="20">
        <f t="shared" si="40"/>
        <v>1.0196933919426594</v>
      </c>
      <c r="V151" s="21">
        <f t="shared" si="41"/>
        <v>1.96933919426594</v>
      </c>
    </row>
    <row r="152" spans="1:22" x14ac:dyDescent="0.3">
      <c r="A152">
        <f t="shared" si="28"/>
        <v>150</v>
      </c>
      <c r="B152" s="7">
        <v>44049</v>
      </c>
      <c r="C152" s="8">
        <v>2.1276000000000002</v>
      </c>
      <c r="D152" s="11">
        <f>TRUNC(1000/((1+C152/100)^(NETWORKDAYS($B152,$C$2-1,Feriados!$A$1:$A$936)/252)),6)</f>
        <v>981.37839899999994</v>
      </c>
      <c r="E152" s="13">
        <f t="shared" si="29"/>
        <v>0.15184329253947748</v>
      </c>
      <c r="F152" s="12">
        <f t="shared" si="30"/>
        <v>1.0535024447870656</v>
      </c>
      <c r="G152" s="13">
        <f t="shared" si="31"/>
        <v>5.3502444787065562</v>
      </c>
      <c r="H152" s="8">
        <v>3.2273999999999998</v>
      </c>
      <c r="I152" s="14">
        <f>TRUNC(1000/((1+H152/100)^(NETWORKDAYS($B152,$H$2-1,Feriados!$A$1:$A$936)/252)),6)</f>
        <v>941.64684699999998</v>
      </c>
      <c r="J152" s="16">
        <f t="shared" si="32"/>
        <v>0.37624134454952163</v>
      </c>
      <c r="K152" s="15">
        <f t="shared" si="33"/>
        <v>1.0767485100767793</v>
      </c>
      <c r="L152" s="16">
        <f t="shared" si="34"/>
        <v>7.6748510076779297</v>
      </c>
      <c r="M152" s="8">
        <v>4.2950999999999997</v>
      </c>
      <c r="N152" s="17">
        <f>TRUNC(1000/((1+M152/100)^(NETWORKDAYS($B152,$M$2-1,Feriados!$A$1:$A$936)/252)),6)</f>
        <v>885.6</v>
      </c>
      <c r="O152" s="19">
        <f t="shared" si="35"/>
        <v>0.43032420698163598</v>
      </c>
      <c r="P152" s="18">
        <f t="shared" si="36"/>
        <v>1.0853713439463584</v>
      </c>
      <c r="Q152" s="19">
        <f t="shared" si="37"/>
        <v>8.5371343946358369</v>
      </c>
      <c r="R152" s="9">
        <v>1.9</v>
      </c>
      <c r="S152" s="20">
        <f t="shared" si="38"/>
        <v>1.019779471193869</v>
      </c>
      <c r="T152" s="21">
        <f t="shared" si="39"/>
        <v>8.4416798117770142E-3</v>
      </c>
      <c r="U152" s="20">
        <f t="shared" si="40"/>
        <v>1.019779471193869</v>
      </c>
      <c r="V152" s="21">
        <f t="shared" si="41"/>
        <v>1.9779471193869025</v>
      </c>
    </row>
    <row r="153" spans="1:22" x14ac:dyDescent="0.3">
      <c r="A153">
        <f t="shared" si="28"/>
        <v>151</v>
      </c>
      <c r="B153" s="7">
        <v>44050</v>
      </c>
      <c r="C153" s="8">
        <v>2.1762999999999999</v>
      </c>
      <c r="D153" s="11">
        <f>TRUNC(1000/((1+C153/100)^(NETWORKDAYS($B153,$C$2-1,Feriados!$A$1:$A$936)/252)),6)</f>
        <v>981.04456400000004</v>
      </c>
      <c r="E153" s="13">
        <f t="shared" si="29"/>
        <v>-3.4016950071458218E-2</v>
      </c>
      <c r="F153" s="12">
        <f t="shared" si="30"/>
        <v>1.0531440753864207</v>
      </c>
      <c r="G153" s="13">
        <f t="shared" si="31"/>
        <v>5.3144075386420742</v>
      </c>
      <c r="H153" s="8">
        <v>3.3380999999999998</v>
      </c>
      <c r="I153" s="14">
        <f>TRUNC(1000/((1+H153/100)^(NETWORKDAYS($B153,$H$2-1,Feriados!$A$1:$A$936)/252)),6)</f>
        <v>939.86083399999995</v>
      </c>
      <c r="J153" s="16">
        <f t="shared" si="32"/>
        <v>-0.18966908939270777</v>
      </c>
      <c r="K153" s="15">
        <f t="shared" si="33"/>
        <v>1.074706250982667</v>
      </c>
      <c r="L153" s="16">
        <f t="shared" si="34"/>
        <v>7.4706250982667033</v>
      </c>
      <c r="M153" s="8">
        <v>4.415</v>
      </c>
      <c r="N153" s="17">
        <f>TRUNC(1000/((1+M153/100)^(NETWORKDAYS($B153,$M$2-1,Feriados!$A$1:$A$936)/252)),6)</f>
        <v>882.81670599999995</v>
      </c>
      <c r="O153" s="19">
        <f t="shared" si="35"/>
        <v>-0.31428342366758288</v>
      </c>
      <c r="P153" s="18">
        <f t="shared" si="36"/>
        <v>1.0819602017270968</v>
      </c>
      <c r="Q153" s="19">
        <f t="shared" si="37"/>
        <v>8.1960201727096837</v>
      </c>
      <c r="R153" s="9">
        <v>1.9</v>
      </c>
      <c r="S153" s="20">
        <f t="shared" si="38"/>
        <v>1.0198556408581581</v>
      </c>
      <c r="T153" s="21">
        <f t="shared" si="39"/>
        <v>7.4692290285005569E-3</v>
      </c>
      <c r="U153" s="20">
        <f t="shared" si="40"/>
        <v>1.0198556408581581</v>
      </c>
      <c r="V153" s="21">
        <f t="shared" si="41"/>
        <v>1.9855640858158052</v>
      </c>
    </row>
    <row r="154" spans="1:22" x14ac:dyDescent="0.3">
      <c r="A154">
        <f t="shared" si="28"/>
        <v>152</v>
      </c>
      <c r="B154" s="7">
        <v>44053</v>
      </c>
      <c r="C154" s="8">
        <v>2.1916000000000002</v>
      </c>
      <c r="D154" s="11">
        <f>TRUNC(1000/((1+C154/100)^(NETWORKDAYS($B154,$C$2-1,Feriados!$A$1:$A$936)/252)),6)</f>
        <v>980.99839299999996</v>
      </c>
      <c r="E154" s="13">
        <f t="shared" si="29"/>
        <v>-4.706310161062266E-3</v>
      </c>
      <c r="F154" s="12">
        <f t="shared" si="30"/>
        <v>1.0530945111597902</v>
      </c>
      <c r="G154" s="13">
        <f t="shared" si="31"/>
        <v>5.3094511159790247</v>
      </c>
      <c r="H154" s="8">
        <v>3.38</v>
      </c>
      <c r="I154" s="14">
        <f>TRUNC(1000/((1+H154/100)^(NETWORKDAYS($B154,$H$2-1,Feriados!$A$1:$A$936)/252)),6)</f>
        <v>939.26532699999996</v>
      </c>
      <c r="J154" s="16">
        <f t="shared" si="32"/>
        <v>-6.3361189067279167E-2</v>
      </c>
      <c r="K154" s="15">
        <f t="shared" si="33"/>
        <v>1.0740253043230641</v>
      </c>
      <c r="L154" s="16">
        <f t="shared" si="34"/>
        <v>7.4025304323064089</v>
      </c>
      <c r="M154" s="8">
        <v>4.4779</v>
      </c>
      <c r="N154" s="17">
        <f>TRUNC(1000/((1+M154/100)^(NETWORKDAYS($B154,$M$2-1,Feriados!$A$1:$A$936)/252)),6)</f>
        <v>881.43747199999996</v>
      </c>
      <c r="O154" s="19">
        <f t="shared" si="35"/>
        <v>-0.15623107159460359</v>
      </c>
      <c r="P154" s="18">
        <f t="shared" si="36"/>
        <v>1.0802698437097114</v>
      </c>
      <c r="Q154" s="19">
        <f t="shared" si="37"/>
        <v>8.0269843709711353</v>
      </c>
      <c r="R154" s="9">
        <v>1.9</v>
      </c>
      <c r="S154" s="20">
        <f t="shared" si="38"/>
        <v>1.0199318162117339</v>
      </c>
      <c r="T154" s="21">
        <f t="shared" si="39"/>
        <v>7.4692290285005569E-3</v>
      </c>
      <c r="U154" s="20">
        <f t="shared" si="40"/>
        <v>1.0199318162117339</v>
      </c>
      <c r="V154" s="21">
        <f t="shared" si="41"/>
        <v>1.9931816211733899</v>
      </c>
    </row>
    <row r="155" spans="1:22" x14ac:dyDescent="0.3">
      <c r="A155">
        <f t="shared" si="28"/>
        <v>153</v>
      </c>
      <c r="B155" s="7">
        <v>44054</v>
      </c>
      <c r="C155" s="8">
        <v>2.1768000000000001</v>
      </c>
      <c r="D155" s="11">
        <f>TRUNC(1000/((1+C155/100)^(NETWORKDAYS($B155,$C$2-1,Feriados!$A$1:$A$936)/252)),6)</f>
        <v>981.20797900000002</v>
      </c>
      <c r="E155" s="13">
        <f t="shared" si="29"/>
        <v>2.1364560991687931E-2</v>
      </c>
      <c r="F155" s="12">
        <f t="shared" si="30"/>
        <v>1.0533195001789271</v>
      </c>
      <c r="G155" s="13">
        <f t="shared" si="31"/>
        <v>5.331950017892706</v>
      </c>
      <c r="H155" s="8">
        <v>3.3818999999999999</v>
      </c>
      <c r="I155" s="14">
        <f>TRUNC(1000/((1+H155/100)^(NETWORKDAYS($B155,$H$2-1,Feriados!$A$1:$A$936)/252)),6)</f>
        <v>939.35676000000001</v>
      </c>
      <c r="J155" s="16">
        <f t="shared" si="32"/>
        <v>9.7345230758216772E-3</v>
      </c>
      <c r="K155" s="15">
        <f t="shared" si="33"/>
        <v>1.0741298555641536</v>
      </c>
      <c r="L155" s="16">
        <f t="shared" si="34"/>
        <v>7.4129855564153635</v>
      </c>
      <c r="M155" s="8">
        <v>4.5199999999999996</v>
      </c>
      <c r="N155" s="17">
        <f>TRUNC(1000/((1+M155/100)^(NETWORKDAYS($B155,$M$2-1,Feriados!$A$1:$A$936)/252)),6)</f>
        <v>880.56947700000001</v>
      </c>
      <c r="O155" s="19">
        <f t="shared" si="35"/>
        <v>-9.8474937539294594E-2</v>
      </c>
      <c r="P155" s="18">
        <f t="shared" si="36"/>
        <v>1.0792060486558623</v>
      </c>
      <c r="Q155" s="19">
        <f t="shared" si="37"/>
        <v>7.9206048655862338</v>
      </c>
      <c r="R155" s="9">
        <v>1.9</v>
      </c>
      <c r="S155" s="20">
        <f t="shared" si="38"/>
        <v>1.0200079972550213</v>
      </c>
      <c r="T155" s="21">
        <f t="shared" si="39"/>
        <v>7.4692290285005569E-3</v>
      </c>
      <c r="U155" s="20">
        <f t="shared" si="40"/>
        <v>1.0200079972550213</v>
      </c>
      <c r="V155" s="21">
        <f t="shared" si="41"/>
        <v>2.0007997255021337</v>
      </c>
    </row>
    <row r="156" spans="1:22" x14ac:dyDescent="0.3">
      <c r="A156">
        <f t="shared" si="28"/>
        <v>154</v>
      </c>
      <c r="B156" s="7">
        <v>44055</v>
      </c>
      <c r="C156" s="8">
        <v>2.2513999999999998</v>
      </c>
      <c r="D156" s="11">
        <f>TRUNC(1000/((1+C156/100)^(NETWORKDAYS($B156,$C$2-1,Feriados!$A$1:$A$936)/252)),6)</f>
        <v>980.663948</v>
      </c>
      <c r="E156" s="13">
        <f t="shared" si="29"/>
        <v>-5.544502405641083E-2</v>
      </c>
      <c r="F156" s="12">
        <f t="shared" si="30"/>
        <v>1.052735486928662</v>
      </c>
      <c r="G156" s="13">
        <f t="shared" si="31"/>
        <v>5.2735486928662034</v>
      </c>
      <c r="H156" s="8">
        <v>3.4983</v>
      </c>
      <c r="I156" s="14">
        <f>TRUNC(1000/((1+H156/100)^(NETWORKDAYS($B156,$H$2-1,Feriados!$A$1:$A$936)/252)),6)</f>
        <v>937.49851699999999</v>
      </c>
      <c r="J156" s="16">
        <f t="shared" si="32"/>
        <v>-0.19782079388027674</v>
      </c>
      <c r="K156" s="15">
        <f t="shared" si="33"/>
        <v>1.0720050033565716</v>
      </c>
      <c r="L156" s="16">
        <f t="shared" si="34"/>
        <v>7.2005003356571562</v>
      </c>
      <c r="M156" s="8">
        <v>4.66</v>
      </c>
      <c r="N156" s="17">
        <f>TRUNC(1000/((1+M156/100)^(NETWORKDAYS($B156,$M$2-1,Feriados!$A$1:$A$936)/252)),6)</f>
        <v>877.34346900000003</v>
      </c>
      <c r="O156" s="19">
        <f t="shared" si="35"/>
        <v>-0.36635473795783025</v>
      </c>
      <c r="P156" s="18">
        <f t="shared" si="36"/>
        <v>1.0752523261642841</v>
      </c>
      <c r="Q156" s="19">
        <f t="shared" si="37"/>
        <v>7.5252326164284122</v>
      </c>
      <c r="R156" s="9">
        <v>1.9</v>
      </c>
      <c r="S156" s="20">
        <f t="shared" si="38"/>
        <v>1.0200841839884454</v>
      </c>
      <c r="T156" s="21">
        <f t="shared" si="39"/>
        <v>7.4692290285005569E-3</v>
      </c>
      <c r="U156" s="20">
        <f t="shared" si="40"/>
        <v>1.0200841839884454</v>
      </c>
      <c r="V156" s="21">
        <f t="shared" si="41"/>
        <v>2.0084183988445359</v>
      </c>
    </row>
    <row r="157" spans="1:22" x14ac:dyDescent="0.3">
      <c r="A157">
        <f t="shared" si="28"/>
        <v>155</v>
      </c>
      <c r="B157" s="7">
        <v>44056</v>
      </c>
      <c r="C157" s="8">
        <v>2.3020999999999998</v>
      </c>
      <c r="D157" s="11">
        <f>TRUNC(1000/((1+C157/100)^(NETWORKDAYS($B157,$C$2-1,Feriados!$A$1:$A$936)/252)),6)</f>
        <v>980.32624999999996</v>
      </c>
      <c r="E157" s="13">
        <f t="shared" si="29"/>
        <v>-3.4435649509578781E-2</v>
      </c>
      <c r="F157" s="12">
        <f t="shared" si="30"/>
        <v>1.0523729706261202</v>
      </c>
      <c r="G157" s="13">
        <f t="shared" si="31"/>
        <v>5.237297062612023</v>
      </c>
      <c r="H157" s="8">
        <v>3.58</v>
      </c>
      <c r="I157" s="14">
        <f>TRUNC(1000/((1+H157/100)^(NETWORKDAYS($B157,$H$2-1,Feriados!$A$1:$A$936)/252)),6)</f>
        <v>936.24170700000002</v>
      </c>
      <c r="J157" s="16">
        <f t="shared" si="32"/>
        <v>-0.13405994539829047</v>
      </c>
      <c r="K157" s="15">
        <f t="shared" si="33"/>
        <v>1.0705678740344049</v>
      </c>
      <c r="L157" s="16">
        <f t="shared" si="34"/>
        <v>7.0567874034404898</v>
      </c>
      <c r="M157" s="8">
        <v>4.7271000000000001</v>
      </c>
      <c r="N157" s="17">
        <f>TRUNC(1000/((1+M157/100)^(NETWORKDAYS($B157,$M$2-1,Feriados!$A$1:$A$936)/252)),6)</f>
        <v>875.88996499999996</v>
      </c>
      <c r="O157" s="19">
        <f t="shared" si="35"/>
        <v>-0.16567103436203601</v>
      </c>
      <c r="P157" s="18">
        <f t="shared" si="36"/>
        <v>1.073470944513526</v>
      </c>
      <c r="Q157" s="19">
        <f t="shared" si="37"/>
        <v>7.3470944513525982</v>
      </c>
      <c r="R157" s="9">
        <v>1.9</v>
      </c>
      <c r="S157" s="20">
        <f t="shared" si="38"/>
        <v>1.020160376412431</v>
      </c>
      <c r="T157" s="21">
        <f t="shared" si="39"/>
        <v>7.4692290285005569E-3</v>
      </c>
      <c r="U157" s="20">
        <f t="shared" si="40"/>
        <v>1.020160376412431</v>
      </c>
      <c r="V157" s="21">
        <f t="shared" si="41"/>
        <v>2.0160376412430958</v>
      </c>
    </row>
    <row r="158" spans="1:22" x14ac:dyDescent="0.3">
      <c r="A158">
        <f t="shared" si="28"/>
        <v>156</v>
      </c>
      <c r="B158" s="7">
        <v>44057</v>
      </c>
      <c r="C158" s="8">
        <v>2.33</v>
      </c>
      <c r="D158" s="11">
        <f>TRUNC(1000/((1+C158/100)^(NETWORKDAYS($B158,$C$2-1,Feriados!$A$1:$A$936)/252)),6)</f>
        <v>980.18248800000003</v>
      </c>
      <c r="E158" s="13">
        <f t="shared" si="29"/>
        <v>-1.4664709835110479E-2</v>
      </c>
      <c r="F158" s="12">
        <f t="shared" si="30"/>
        <v>1.0522186431835947</v>
      </c>
      <c r="G158" s="13">
        <f t="shared" si="31"/>
        <v>5.2218643183594704</v>
      </c>
      <c r="H158" s="8">
        <v>3.5550000000000002</v>
      </c>
      <c r="I158" s="14">
        <f>TRUNC(1000/((1+H158/100)^(NETWORKDAYS($B158,$H$2-1,Feriados!$A$1:$A$936)/252)),6)</f>
        <v>936.79495199999997</v>
      </c>
      <c r="J158" s="16">
        <f t="shared" si="32"/>
        <v>5.9092112203873448E-2</v>
      </c>
      <c r="K158" s="15">
        <f t="shared" si="33"/>
        <v>1.0712004952037479</v>
      </c>
      <c r="L158" s="16">
        <f t="shared" si="34"/>
        <v>7.1200495203747938</v>
      </c>
      <c r="M158" s="8">
        <v>4.7228000000000003</v>
      </c>
      <c r="N158" s="17">
        <f>TRUNC(1000/((1+M158/100)^(NETWORKDAYS($B158,$M$2-1,Feriados!$A$1:$A$936)/252)),6)</f>
        <v>876.15358200000003</v>
      </c>
      <c r="O158" s="19">
        <f t="shared" si="35"/>
        <v>3.0097045352039942E-2</v>
      </c>
      <c r="P158" s="18">
        <f t="shared" si="36"/>
        <v>1.0737940275505371</v>
      </c>
      <c r="Q158" s="19">
        <f t="shared" si="37"/>
        <v>7.37940275505371</v>
      </c>
      <c r="R158" s="9">
        <v>1.9</v>
      </c>
      <c r="S158" s="20">
        <f t="shared" si="38"/>
        <v>1.0202365745274031</v>
      </c>
      <c r="T158" s="21">
        <f t="shared" si="39"/>
        <v>7.4692290285005569E-3</v>
      </c>
      <c r="U158" s="20">
        <f t="shared" si="40"/>
        <v>1.0202365745274031</v>
      </c>
      <c r="V158" s="21">
        <f t="shared" si="41"/>
        <v>2.0236574527403128</v>
      </c>
    </row>
    <row r="159" spans="1:22" x14ac:dyDescent="0.3">
      <c r="A159">
        <f t="shared" si="28"/>
        <v>157</v>
      </c>
      <c r="B159" s="7">
        <v>44060</v>
      </c>
      <c r="C159" s="8">
        <v>2.3372000000000002</v>
      </c>
      <c r="D159" s="11">
        <f>TRUNC(1000/((1+C159/100)^(NETWORKDAYS($B159,$C$2-1,Feriados!$A$1:$A$936)/252)),6)</f>
        <v>980.21241699999996</v>
      </c>
      <c r="E159" s="13">
        <f t="shared" si="29"/>
        <v>3.0534110093016764E-3</v>
      </c>
      <c r="F159" s="12">
        <f t="shared" si="30"/>
        <v>1.0522507717434877</v>
      </c>
      <c r="G159" s="13">
        <f t="shared" si="31"/>
        <v>5.2250771743487689</v>
      </c>
      <c r="H159" s="8">
        <v>3.6084999999999998</v>
      </c>
      <c r="I159" s="14">
        <f>TRUNC(1000/((1+H159/100)^(NETWORKDAYS($B159,$H$2-1,Feriados!$A$1:$A$936)/252)),6)</f>
        <v>936.02270299999998</v>
      </c>
      <c r="J159" s="16">
        <f t="shared" si="32"/>
        <v>-8.2435222174426226E-2</v>
      </c>
      <c r="K159" s="15">
        <f t="shared" si="33"/>
        <v>1.0703174486955931</v>
      </c>
      <c r="L159" s="16">
        <f t="shared" si="34"/>
        <v>7.0317448695593088</v>
      </c>
      <c r="M159" s="8">
        <v>4.7713999999999999</v>
      </c>
      <c r="N159" s="17">
        <f>TRUNC(1000/((1+M159/100)^(NETWORKDAYS($B159,$M$2-1,Feriados!$A$1:$A$936)/252)),6)</f>
        <v>875.15151900000001</v>
      </c>
      <c r="O159" s="19">
        <f t="shared" si="35"/>
        <v>-0.11437070173389019</v>
      </c>
      <c r="P159" s="18">
        <f t="shared" si="36"/>
        <v>1.072565921786051</v>
      </c>
      <c r="Q159" s="19">
        <f t="shared" si="37"/>
        <v>7.2565921786051035</v>
      </c>
      <c r="R159" s="9">
        <v>1.9</v>
      </c>
      <c r="S159" s="20">
        <f t="shared" si="38"/>
        <v>1.0203127783337871</v>
      </c>
      <c r="T159" s="21">
        <f t="shared" si="39"/>
        <v>7.4692290285005569E-3</v>
      </c>
      <c r="U159" s="20">
        <f t="shared" si="40"/>
        <v>1.0203127783337871</v>
      </c>
      <c r="V159" s="21">
        <f t="shared" si="41"/>
        <v>2.0312778333787085</v>
      </c>
    </row>
    <row r="160" spans="1:22" x14ac:dyDescent="0.3">
      <c r="A160">
        <f t="shared" si="28"/>
        <v>158</v>
      </c>
      <c r="B160" s="7">
        <v>44061</v>
      </c>
      <c r="C160" s="8">
        <v>2.2223999999999999</v>
      </c>
      <c r="D160" s="11">
        <f>TRUNC(1000/((1+C160/100)^(NETWORKDAYS($B160,$C$2-1,Feriados!$A$1:$A$936)/252)),6)</f>
        <v>981.250227</v>
      </c>
      <c r="E160" s="13">
        <f t="shared" si="29"/>
        <v>0.1058760307460993</v>
      </c>
      <c r="F160" s="12">
        <f t="shared" si="30"/>
        <v>1.0533648530941049</v>
      </c>
      <c r="G160" s="13">
        <f t="shared" si="31"/>
        <v>5.336485309410488</v>
      </c>
      <c r="H160" s="8">
        <v>3.4359999999999999</v>
      </c>
      <c r="I160" s="14">
        <f>TRUNC(1000/((1+H160/100)^(NETWORKDAYS($B160,$H$2-1,Feriados!$A$1:$A$936)/252)),6)</f>
        <v>939.06207900000004</v>
      </c>
      <c r="J160" s="16">
        <f t="shared" si="32"/>
        <v>0.32471178212438723</v>
      </c>
      <c r="K160" s="15">
        <f t="shared" si="33"/>
        <v>1.0737928955576408</v>
      </c>
      <c r="L160" s="16">
        <f t="shared" si="34"/>
        <v>7.3792895557640792</v>
      </c>
      <c r="M160" s="8">
        <v>4.5921000000000003</v>
      </c>
      <c r="N160" s="17">
        <f>TRUNC(1000/((1+M160/100)^(NETWORKDAYS($B160,$M$2-1,Feriados!$A$1:$A$936)/252)),6)</f>
        <v>879.60746400000005</v>
      </c>
      <c r="O160" s="19">
        <f t="shared" si="35"/>
        <v>0.50916268820417887</v>
      </c>
      <c r="P160" s="18">
        <f t="shared" si="36"/>
        <v>1.0780270272661787</v>
      </c>
      <c r="Q160" s="19">
        <f t="shared" si="37"/>
        <v>7.8027027266178717</v>
      </c>
      <c r="R160" s="9">
        <v>1.9</v>
      </c>
      <c r="S160" s="20">
        <f t="shared" si="38"/>
        <v>1.0203889878320078</v>
      </c>
      <c r="T160" s="21">
        <f t="shared" si="39"/>
        <v>7.4692290285005569E-3</v>
      </c>
      <c r="U160" s="20">
        <f t="shared" si="40"/>
        <v>1.0203889878320078</v>
      </c>
      <c r="V160" s="21">
        <f t="shared" si="41"/>
        <v>2.0388987832007821</v>
      </c>
    </row>
    <row r="161" spans="1:22" x14ac:dyDescent="0.3">
      <c r="A161">
        <f t="shared" si="28"/>
        <v>159</v>
      </c>
      <c r="B161" s="7">
        <v>44062</v>
      </c>
      <c r="C161" s="8">
        <v>2.2443</v>
      </c>
      <c r="D161" s="11">
        <f>TRUNC(1000/((1+C161/100)^(NETWORKDAYS($B161,$C$2-1,Feriados!$A$1:$A$936)/252)),6)</f>
        <v>981.15565000000004</v>
      </c>
      <c r="E161" s="13">
        <f t="shared" si="29"/>
        <v>-9.6384181524356016E-3</v>
      </c>
      <c r="F161" s="12">
        <f t="shared" si="30"/>
        <v>1.0532633253848929</v>
      </c>
      <c r="G161" s="13">
        <f t="shared" si="31"/>
        <v>5.3263325384892868</v>
      </c>
      <c r="H161" s="8">
        <v>3.5394000000000001</v>
      </c>
      <c r="I161" s="14">
        <f>TRUNC(1000/((1+H161/100)^(NETWORKDAYS($B161,$H$2-1,Feriados!$A$1:$A$936)/252)),6)</f>
        <v>937.446865</v>
      </c>
      <c r="J161" s="16">
        <f t="shared" si="32"/>
        <v>-0.17200289907565169</v>
      </c>
      <c r="K161" s="15">
        <f t="shared" si="33"/>
        <v>1.0719459406472132</v>
      </c>
      <c r="L161" s="16">
        <f t="shared" si="34"/>
        <v>7.1945940647213158</v>
      </c>
      <c r="M161" s="8">
        <v>4.7359</v>
      </c>
      <c r="N161" s="17">
        <f>TRUNC(1000/((1+M161/100)^(NETWORKDAYS($B161,$M$2-1,Feriados!$A$1:$A$936)/252)),6)</f>
        <v>876.32223799999997</v>
      </c>
      <c r="O161" s="19">
        <f t="shared" si="35"/>
        <v>-0.37348773566114879</v>
      </c>
      <c r="P161" s="18">
        <f t="shared" si="36"/>
        <v>1.0740007285322271</v>
      </c>
      <c r="Q161" s="19">
        <f t="shared" si="37"/>
        <v>7.4000728532227056</v>
      </c>
      <c r="R161" s="9">
        <v>1.9</v>
      </c>
      <c r="S161" s="20">
        <f t="shared" si="38"/>
        <v>1.0204652030224906</v>
      </c>
      <c r="T161" s="21">
        <f t="shared" si="39"/>
        <v>7.4692290285005569E-3</v>
      </c>
      <c r="U161" s="20">
        <f t="shared" si="40"/>
        <v>1.0204652030224906</v>
      </c>
      <c r="V161" s="21">
        <f t="shared" si="41"/>
        <v>2.0465203022490552</v>
      </c>
    </row>
    <row r="162" spans="1:22" x14ac:dyDescent="0.3">
      <c r="A162">
        <f t="shared" si="28"/>
        <v>160</v>
      </c>
      <c r="B162" s="7">
        <v>44063</v>
      </c>
      <c r="C162" s="8">
        <v>2.2660999999999998</v>
      </c>
      <c r="D162" s="11">
        <f>TRUNC(1000/((1+C162/100)^(NETWORKDAYS($B162,$C$2-1,Feriados!$A$1:$A$936)/252)),6)</f>
        <v>981.06360700000005</v>
      </c>
      <c r="E162" s="13">
        <f t="shared" si="29"/>
        <v>-9.3810803617144778E-3</v>
      </c>
      <c r="F162" s="12">
        <f t="shared" si="30"/>
        <v>1.0531645179059181</v>
      </c>
      <c r="G162" s="13">
        <f t="shared" si="31"/>
        <v>5.3164517905918141</v>
      </c>
      <c r="H162" s="8">
        <v>3.536</v>
      </c>
      <c r="I162" s="14">
        <f>TRUNC(1000/((1+H162/100)^(NETWORKDAYS($B162,$H$2-1,Feriados!$A$1:$A$936)/252)),6)</f>
        <v>937.63332200000002</v>
      </c>
      <c r="J162" s="16">
        <f t="shared" si="32"/>
        <v>1.9889873971679073E-2</v>
      </c>
      <c r="K162" s="15">
        <f t="shared" si="33"/>
        <v>1.0721591493438525</v>
      </c>
      <c r="L162" s="16">
        <f t="shared" si="34"/>
        <v>7.215914934385248</v>
      </c>
      <c r="M162" s="8">
        <v>4.7030000000000003</v>
      </c>
      <c r="N162" s="17">
        <f>TRUNC(1000/((1+M162/100)^(NETWORKDAYS($B162,$M$2-1,Feriados!$A$1:$A$936)/252)),6)</f>
        <v>877.26809100000003</v>
      </c>
      <c r="O162" s="19">
        <f t="shared" si="35"/>
        <v>0.10793438292273638</v>
      </c>
      <c r="P162" s="18">
        <f t="shared" si="36"/>
        <v>1.0751599445911539</v>
      </c>
      <c r="Q162" s="19">
        <f t="shared" si="37"/>
        <v>7.5159944591153938</v>
      </c>
      <c r="R162" s="9">
        <v>1.9</v>
      </c>
      <c r="S162" s="20">
        <f t="shared" si="38"/>
        <v>1.0205414239056605</v>
      </c>
      <c r="T162" s="21">
        <f t="shared" si="39"/>
        <v>7.4692290285005569E-3</v>
      </c>
      <c r="U162" s="20">
        <f t="shared" si="40"/>
        <v>1.0205414239056605</v>
      </c>
      <c r="V162" s="21">
        <f t="shared" si="41"/>
        <v>2.0541423905660494</v>
      </c>
    </row>
    <row r="163" spans="1:22" x14ac:dyDescent="0.3">
      <c r="A163">
        <f t="shared" si="28"/>
        <v>161</v>
      </c>
      <c r="B163" s="7">
        <v>44064</v>
      </c>
      <c r="C163" s="8">
        <v>2.2827000000000002</v>
      </c>
      <c r="D163" s="11">
        <f>TRUNC(1000/((1+C163/100)^(NETWORKDAYS($B163,$C$2-1,Feriados!$A$1:$A$936)/252)),6)</f>
        <v>981.01562200000001</v>
      </c>
      <c r="E163" s="13">
        <f t="shared" si="29"/>
        <v>-4.8911201738222054E-3</v>
      </c>
      <c r="F163" s="12">
        <f t="shared" si="30"/>
        <v>1.0531130063637193</v>
      </c>
      <c r="G163" s="13">
        <f t="shared" si="31"/>
        <v>5.3113006363719295</v>
      </c>
      <c r="H163" s="8">
        <v>3.5268999999999999</v>
      </c>
      <c r="I163" s="14">
        <f>TRUNC(1000/((1+H163/100)^(NETWORKDAYS($B163,$H$2-1,Feriados!$A$1:$A$936)/252)),6)</f>
        <v>937.91505900000004</v>
      </c>
      <c r="J163" s="16">
        <f t="shared" si="32"/>
        <v>3.0047673583011303E-2</v>
      </c>
      <c r="K163" s="15">
        <f t="shared" si="33"/>
        <v>1.0724813082253377</v>
      </c>
      <c r="L163" s="16">
        <f t="shared" si="34"/>
        <v>7.2481308225337715</v>
      </c>
      <c r="M163" s="8">
        <v>4.6913999999999998</v>
      </c>
      <c r="N163" s="17">
        <f>TRUNC(1000/((1+M163/100)^(NETWORKDAYS($B163,$M$2-1,Feriados!$A$1:$A$936)/252)),6)</f>
        <v>877.70473800000002</v>
      </c>
      <c r="O163" s="19">
        <f t="shared" si="35"/>
        <v>4.9773496207095036E-2</v>
      </c>
      <c r="P163" s="18">
        <f t="shared" si="36"/>
        <v>1.0756950892853951</v>
      </c>
      <c r="Q163" s="19">
        <f t="shared" si="37"/>
        <v>7.5695089285395145</v>
      </c>
      <c r="R163" s="9">
        <v>1.9</v>
      </c>
      <c r="S163" s="20">
        <f t="shared" si="38"/>
        <v>1.0206176504819426</v>
      </c>
      <c r="T163" s="21">
        <f t="shared" si="39"/>
        <v>7.4692290285005569E-3</v>
      </c>
      <c r="U163" s="20">
        <f t="shared" si="40"/>
        <v>1.0206176504819426</v>
      </c>
      <c r="V163" s="21">
        <f t="shared" si="41"/>
        <v>2.061765048194264</v>
      </c>
    </row>
    <row r="164" spans="1:22" x14ac:dyDescent="0.3">
      <c r="A164">
        <f t="shared" si="28"/>
        <v>162</v>
      </c>
      <c r="B164" s="7">
        <v>44067</v>
      </c>
      <c r="C164" s="8">
        <v>2.2589000000000001</v>
      </c>
      <c r="D164" s="11">
        <f>TRUNC(1000/((1+C164/100)^(NETWORKDAYS($B164,$C$2-1,Feriados!$A$1:$A$936)/252)),6)</f>
        <v>981.29649199999994</v>
      </c>
      <c r="E164" s="13">
        <f t="shared" si="29"/>
        <v>2.8630532858109348E-2</v>
      </c>
      <c r="F164" s="12">
        <f t="shared" si="30"/>
        <v>1.0534145182290393</v>
      </c>
      <c r="G164" s="13">
        <f t="shared" si="31"/>
        <v>5.3414518229039309</v>
      </c>
      <c r="H164" s="8">
        <v>3.4533999999999998</v>
      </c>
      <c r="I164" s="14">
        <f>TRUNC(1000/((1+H164/100)^(NETWORKDAYS($B164,$H$2-1,Feriados!$A$1:$A$936)/252)),6)</f>
        <v>939.27419599999996</v>
      </c>
      <c r="J164" s="16">
        <f t="shared" si="32"/>
        <v>0.14491045718458828</v>
      </c>
      <c r="K164" s="15">
        <f t="shared" si="33"/>
        <v>1.0740354457923063</v>
      </c>
      <c r="L164" s="16">
        <f t="shared" si="34"/>
        <v>7.4035445792306254</v>
      </c>
      <c r="M164" s="8">
        <v>4.5987</v>
      </c>
      <c r="N164" s="17">
        <f>TRUNC(1000/((1+M164/100)^(NETWORKDAYS($B164,$M$2-1,Feriados!$A$1:$A$936)/252)),6)</f>
        <v>880.07675300000005</v>
      </c>
      <c r="O164" s="19">
        <f t="shared" si="35"/>
        <v>0.27025204460044971</v>
      </c>
      <c r="P164" s="18">
        <f t="shared" si="36"/>
        <v>1.0786021772578556</v>
      </c>
      <c r="Q164" s="19">
        <f t="shared" si="37"/>
        <v>7.8602177257855566</v>
      </c>
      <c r="R164" s="9">
        <v>1.9</v>
      </c>
      <c r="S164" s="20">
        <f t="shared" si="38"/>
        <v>1.0206938827517624</v>
      </c>
      <c r="T164" s="21">
        <f t="shared" si="39"/>
        <v>7.4692290285005569E-3</v>
      </c>
      <c r="U164" s="20">
        <f t="shared" si="40"/>
        <v>1.0206938827517624</v>
      </c>
      <c r="V164" s="21">
        <f t="shared" si="41"/>
        <v>2.0693882751762427</v>
      </c>
    </row>
    <row r="165" spans="1:22" x14ac:dyDescent="0.3">
      <c r="A165">
        <f t="shared" si="28"/>
        <v>163</v>
      </c>
      <c r="B165" s="7">
        <v>44068</v>
      </c>
      <c r="C165" s="8">
        <v>2.2648999999999999</v>
      </c>
      <c r="D165" s="11">
        <f>TRUNC(1000/((1+C165/100)^(NETWORKDAYS($B165,$C$2-1,Feriados!$A$1:$A$936)/252)),6)</f>
        <v>981.33504000000005</v>
      </c>
      <c r="E165" s="13">
        <f t="shared" si="29"/>
        <v>3.9282724756839471E-3</v>
      </c>
      <c r="F165" s="12">
        <f t="shared" si="30"/>
        <v>1.0534558992216139</v>
      </c>
      <c r="G165" s="13">
        <f t="shared" si="31"/>
        <v>5.3455899221613867</v>
      </c>
      <c r="H165" s="8">
        <v>3.4914000000000001</v>
      </c>
      <c r="I165" s="14">
        <f>TRUNC(1000/((1+H165/100)^(NETWORKDAYS($B165,$H$2-1,Feriados!$A$1:$A$936)/252)),6)</f>
        <v>938.76574000000005</v>
      </c>
      <c r="J165" s="16">
        <f t="shared" si="32"/>
        <v>-5.4132861539812893E-2</v>
      </c>
      <c r="K165" s="15">
        <f t="shared" si="33"/>
        <v>1.0734540396715471</v>
      </c>
      <c r="L165" s="16">
        <f t="shared" si="34"/>
        <v>7.3454039671547067</v>
      </c>
      <c r="M165" s="8">
        <v>4.6634000000000002</v>
      </c>
      <c r="N165" s="17">
        <f>TRUNC(1000/((1+M165/100)^(NETWORKDAYS($B165,$M$2-1,Feriados!$A$1:$A$936)/252)),6)</f>
        <v>878.690786</v>
      </c>
      <c r="O165" s="19">
        <f t="shared" si="35"/>
        <v>-0.15748251448246542</v>
      </c>
      <c r="P165" s="18">
        <f t="shared" si="36"/>
        <v>1.0769035674278473</v>
      </c>
      <c r="Q165" s="19">
        <f t="shared" si="37"/>
        <v>7.6903567427847319</v>
      </c>
      <c r="R165" s="9">
        <v>1.9</v>
      </c>
      <c r="S165" s="20">
        <f t="shared" si="38"/>
        <v>1.0207701207155451</v>
      </c>
      <c r="T165" s="21">
        <f t="shared" si="39"/>
        <v>7.4692290285005569E-3</v>
      </c>
      <c r="U165" s="20">
        <f t="shared" si="40"/>
        <v>1.0207701207155451</v>
      </c>
      <c r="V165" s="21">
        <f t="shared" si="41"/>
        <v>2.0770120715545071</v>
      </c>
    </row>
    <row r="166" spans="1:22" x14ac:dyDescent="0.3">
      <c r="A166">
        <f t="shared" si="28"/>
        <v>164</v>
      </c>
      <c r="B166" s="7">
        <v>44069</v>
      </c>
      <c r="C166" s="8">
        <v>2.3166000000000002</v>
      </c>
      <c r="D166" s="11">
        <f>TRUNC(1000/((1+C166/100)^(NETWORKDAYS($B166,$C$2-1,Feriados!$A$1:$A$936)/252)),6)</f>
        <v>981.00701800000002</v>
      </c>
      <c r="E166" s="13">
        <f t="shared" si="29"/>
        <v>-3.3426096758970569E-2</v>
      </c>
      <c r="F166" s="12">
        <f t="shared" si="30"/>
        <v>1.0531037700334269</v>
      </c>
      <c r="G166" s="13">
        <f t="shared" si="31"/>
        <v>5.3103770033426922</v>
      </c>
      <c r="H166" s="8">
        <v>3.5962000000000001</v>
      </c>
      <c r="I166" s="14">
        <f>TRUNC(1000/((1+H166/100)^(NETWORKDAYS($B166,$H$2-1,Feriados!$A$1:$A$936)/252)),6)</f>
        <v>937.14925700000003</v>
      </c>
      <c r="J166" s="16">
        <f t="shared" si="32"/>
        <v>-0.1721923725081842</v>
      </c>
      <c r="K166" s="15">
        <f t="shared" si="33"/>
        <v>1.0716056336928517</v>
      </c>
      <c r="L166" s="16">
        <f t="shared" si="34"/>
        <v>7.1605633692851667</v>
      </c>
      <c r="M166" s="8">
        <v>4.8582000000000001</v>
      </c>
      <c r="N166" s="17">
        <f>TRUNC(1000/((1+M166/100)^(NETWORKDAYS($B166,$M$2-1,Feriados!$A$1:$A$936)/252)),6)</f>
        <v>874.231675</v>
      </c>
      <c r="O166" s="19">
        <f t="shared" si="35"/>
        <v>-0.50747214731804435</v>
      </c>
      <c r="P166" s="18">
        <f t="shared" si="36"/>
        <v>1.0714385817696765</v>
      </c>
      <c r="Q166" s="19">
        <f t="shared" si="37"/>
        <v>7.1438581769676546</v>
      </c>
      <c r="R166" s="9">
        <v>1.9</v>
      </c>
      <c r="S166" s="20">
        <f t="shared" si="38"/>
        <v>1.0208463643737158</v>
      </c>
      <c r="T166" s="21">
        <f t="shared" si="39"/>
        <v>7.4692290285005569E-3</v>
      </c>
      <c r="U166" s="20">
        <f t="shared" si="40"/>
        <v>1.0208463643737158</v>
      </c>
      <c r="V166" s="21">
        <f t="shared" si="41"/>
        <v>2.0846364373715787</v>
      </c>
    </row>
    <row r="167" spans="1:22" x14ac:dyDescent="0.3">
      <c r="A167">
        <f t="shared" si="28"/>
        <v>165</v>
      </c>
      <c r="B167" s="7">
        <v>44070</v>
      </c>
      <c r="C167" s="8">
        <v>2.3679000000000001</v>
      </c>
      <c r="D167" s="11">
        <f>TRUNC(1000/((1+C167/100)^(NETWORKDAYS($B167,$C$2-1,Feriados!$A$1:$A$936)/252)),6)</f>
        <v>980.68644200000006</v>
      </c>
      <c r="E167" s="13">
        <f t="shared" si="29"/>
        <v>-3.2678257557583468E-2</v>
      </c>
      <c r="F167" s="12">
        <f t="shared" si="30"/>
        <v>1.0527596340711067</v>
      </c>
      <c r="G167" s="13">
        <f t="shared" si="31"/>
        <v>5.2759634071106731</v>
      </c>
      <c r="H167" s="8">
        <v>3.6467000000000001</v>
      </c>
      <c r="I167" s="14">
        <f>TRUNC(1000/((1+H167/100)^(NETWORKDAYS($B167,$H$2-1,Feriados!$A$1:$A$936)/252)),6)</f>
        <v>936.44358999999997</v>
      </c>
      <c r="J167" s="16">
        <f t="shared" si="32"/>
        <v>-7.5299318089316891E-2</v>
      </c>
      <c r="K167" s="15">
        <f t="shared" si="33"/>
        <v>1.0707987219580744</v>
      </c>
      <c r="L167" s="16">
        <f t="shared" si="34"/>
        <v>7.0798721958074351</v>
      </c>
      <c r="M167" s="8">
        <v>4.8691000000000004</v>
      </c>
      <c r="N167" s="17">
        <f>TRUNC(1000/((1+M167/100)^(NETWORKDAYS($B167,$M$2-1,Feriados!$A$1:$A$936)/252)),6)</f>
        <v>874.13914499999998</v>
      </c>
      <c r="O167" s="19">
        <f t="shared" si="35"/>
        <v>-1.058415093458942E-2</v>
      </c>
      <c r="P167" s="18">
        <f t="shared" si="36"/>
        <v>1.0713251790930107</v>
      </c>
      <c r="Q167" s="19">
        <f t="shared" si="37"/>
        <v>7.1325179093010727</v>
      </c>
      <c r="R167" s="9">
        <v>1.9</v>
      </c>
      <c r="S167" s="20">
        <f t="shared" si="38"/>
        <v>1.0209226137267</v>
      </c>
      <c r="T167" s="21">
        <f t="shared" si="39"/>
        <v>7.4692290285005569E-3</v>
      </c>
      <c r="U167" s="20">
        <f t="shared" si="40"/>
        <v>1.0209226137267</v>
      </c>
      <c r="V167" s="21">
        <f t="shared" si="41"/>
        <v>2.0922613726700012</v>
      </c>
    </row>
    <row r="168" spans="1:22" x14ac:dyDescent="0.3">
      <c r="A168">
        <f t="shared" si="28"/>
        <v>166</v>
      </c>
      <c r="B168" s="7">
        <v>44071</v>
      </c>
      <c r="C168" s="8">
        <v>2.33</v>
      </c>
      <c r="D168" s="11">
        <f>TRUNC(1000/((1+C168/100)^(NETWORKDAYS($B168,$C$2-1,Feriados!$A$1:$A$936)/252)),6)</f>
        <v>981.07878000000005</v>
      </c>
      <c r="E168" s="13">
        <f t="shared" si="29"/>
        <v>4.0006467225128794E-2</v>
      </c>
      <c r="F168" s="12">
        <f t="shared" si="30"/>
        <v>1.0531808060090708</v>
      </c>
      <c r="G168" s="13">
        <f t="shared" si="31"/>
        <v>5.3180806009070825</v>
      </c>
      <c r="H168" s="8">
        <v>3.56</v>
      </c>
      <c r="I168" s="14">
        <f>TRUNC(1000/((1+H168/100)^(NETWORKDAYS($B168,$H$2-1,Feriados!$A$1:$A$936)/252)),6)</f>
        <v>938.01160000000004</v>
      </c>
      <c r="J168" s="16">
        <f t="shared" si="32"/>
        <v>0.16744308111502626</v>
      </c>
      <c r="K168" s="15">
        <f t="shared" si="33"/>
        <v>1.0725917003306613</v>
      </c>
      <c r="L168" s="16">
        <f t="shared" si="34"/>
        <v>7.2591700330661313</v>
      </c>
      <c r="M168" s="8">
        <v>4.7405999999999997</v>
      </c>
      <c r="N168" s="17">
        <f>TRUNC(1000/((1+M168/100)^(NETWORKDAYS($B168,$M$2-1,Feriados!$A$1:$A$936)/252)),6)</f>
        <v>877.33808099999999</v>
      </c>
      <c r="O168" s="19">
        <f t="shared" si="35"/>
        <v>0.36595272254968947</v>
      </c>
      <c r="P168" s="18">
        <f t="shared" si="36"/>
        <v>1.0752457227532619</v>
      </c>
      <c r="Q168" s="19">
        <f t="shared" si="37"/>
        <v>7.5245722753261912</v>
      </c>
      <c r="R168" s="9">
        <v>1.9</v>
      </c>
      <c r="S168" s="20">
        <f t="shared" si="38"/>
        <v>1.020998868774923</v>
      </c>
      <c r="T168" s="21">
        <f t="shared" si="39"/>
        <v>7.4692290285005569E-3</v>
      </c>
      <c r="U168" s="20">
        <f t="shared" si="40"/>
        <v>1.020998868774923</v>
      </c>
      <c r="V168" s="21">
        <f t="shared" si="41"/>
        <v>2.0998868774922963</v>
      </c>
    </row>
    <row r="169" spans="1:22" x14ac:dyDescent="0.3">
      <c r="A169">
        <f t="shared" si="28"/>
        <v>167</v>
      </c>
      <c r="B169" s="7">
        <v>44074</v>
      </c>
      <c r="C169" s="8">
        <v>2.36</v>
      </c>
      <c r="D169" s="11">
        <f>TRUNC(1000/((1+C169/100)^(NETWORKDAYS($B169,$C$2-1,Feriados!$A$1:$A$936)/252)),6)</f>
        <v>980.93109400000003</v>
      </c>
      <c r="E169" s="13">
        <f t="shared" si="29"/>
        <v>-1.5053429246525418E-2</v>
      </c>
      <c r="F169" s="12">
        <f t="shared" si="30"/>
        <v>1.0530222661816002</v>
      </c>
      <c r="G169" s="13">
        <f t="shared" si="31"/>
        <v>5.3022266181600219</v>
      </c>
      <c r="H169" s="8">
        <v>3.6</v>
      </c>
      <c r="I169" s="14">
        <f>TRUNC(1000/((1+H169/100)^(NETWORKDAYS($B169,$H$2-1,Feriados!$A$1:$A$936)/252)),6)</f>
        <v>937.48073299999999</v>
      </c>
      <c r="J169" s="16">
        <f t="shared" si="32"/>
        <v>-5.6594929103226388E-2</v>
      </c>
      <c r="K169" s="15">
        <f t="shared" si="33"/>
        <v>1.071984667818292</v>
      </c>
      <c r="L169" s="16">
        <f t="shared" si="34"/>
        <v>7.1984667818292047</v>
      </c>
      <c r="M169" s="8">
        <v>4.78</v>
      </c>
      <c r="N169" s="17">
        <f>TRUNC(1000/((1+M169/100)^(NETWORKDAYS($B169,$M$2-1,Feriados!$A$1:$A$936)/252)),6)</f>
        <v>876.56870000000004</v>
      </c>
      <c r="O169" s="19">
        <f t="shared" si="35"/>
        <v>-8.769492817671809E-2</v>
      </c>
      <c r="P169" s="18">
        <f t="shared" si="36"/>
        <v>1.0743027867889703</v>
      </c>
      <c r="Q169" s="19">
        <f t="shared" si="37"/>
        <v>7.4302786788970288</v>
      </c>
      <c r="R169" s="9">
        <v>1.9</v>
      </c>
      <c r="S169" s="20">
        <f t="shared" si="38"/>
        <v>1.0210751295188101</v>
      </c>
      <c r="T169" s="21">
        <f t="shared" si="39"/>
        <v>7.4692290285005569E-3</v>
      </c>
      <c r="U169" s="20">
        <f t="shared" si="40"/>
        <v>1.0210751295188101</v>
      </c>
      <c r="V169" s="21">
        <f t="shared" si="41"/>
        <v>2.1075129518810076</v>
      </c>
    </row>
    <row r="170" spans="1:22" x14ac:dyDescent="0.3">
      <c r="A170">
        <f t="shared" si="28"/>
        <v>168</v>
      </c>
      <c r="B170" s="7">
        <v>44075</v>
      </c>
      <c r="C170" s="8">
        <v>2.3159000000000001</v>
      </c>
      <c r="D170" s="11">
        <f>TRUNC(1000/((1+C170/100)^(NETWORKDAYS($B170,$C$2-1,Feriados!$A$1:$A$936)/252)),6)</f>
        <v>981.36921400000006</v>
      </c>
      <c r="E170" s="13">
        <f t="shared" si="29"/>
        <v>4.4663687661627982E-2</v>
      </c>
      <c r="F170" s="12">
        <f t="shared" si="30"/>
        <v>1.0534925847575749</v>
      </c>
      <c r="G170" s="13">
        <f t="shared" si="31"/>
        <v>5.3492584757574901</v>
      </c>
      <c r="H170" s="8">
        <v>3.5165000000000002</v>
      </c>
      <c r="I170" s="14">
        <f>TRUNC(1000/((1+H170/100)^(NETWORKDAYS($B170,$H$2-1,Feriados!$A$1:$A$936)/252)),6)</f>
        <v>938.99033599999996</v>
      </c>
      <c r="J170" s="16">
        <f t="shared" si="32"/>
        <v>0.16102762935394921</v>
      </c>
      <c r="K170" s="15">
        <f t="shared" si="33"/>
        <v>1.0737108593159177</v>
      </c>
      <c r="L170" s="16">
        <f t="shared" si="34"/>
        <v>7.3710859315917698</v>
      </c>
      <c r="M170" s="8">
        <v>4.7</v>
      </c>
      <c r="N170" s="17">
        <f>TRUNC(1000/((1+M170/100)^(NETWORKDAYS($B170,$M$2-1,Feriados!$A$1:$A$936)/252)),6)</f>
        <v>878.61986000000002</v>
      </c>
      <c r="O170" s="19">
        <f t="shared" si="35"/>
        <v>0.23399877271457203</v>
      </c>
      <c r="P170" s="18">
        <f t="shared" si="36"/>
        <v>1.0768166421252949</v>
      </c>
      <c r="Q170" s="19">
        <f t="shared" si="37"/>
        <v>7.6816642125294932</v>
      </c>
      <c r="R170" s="9">
        <v>1.9</v>
      </c>
      <c r="S170" s="20">
        <f t="shared" si="38"/>
        <v>1.0211513959587868</v>
      </c>
      <c r="T170" s="21">
        <f t="shared" si="39"/>
        <v>7.4692290285005569E-3</v>
      </c>
      <c r="U170" s="20">
        <f t="shared" si="40"/>
        <v>1.0211513959587868</v>
      </c>
      <c r="V170" s="21">
        <f t="shared" si="41"/>
        <v>2.1151395958786789</v>
      </c>
    </row>
    <row r="171" spans="1:22" x14ac:dyDescent="0.3">
      <c r="A171">
        <f t="shared" si="28"/>
        <v>169</v>
      </c>
      <c r="B171" s="7">
        <v>44076</v>
      </c>
      <c r="C171" s="8">
        <v>2.3418000000000001</v>
      </c>
      <c r="D171" s="11">
        <f>TRUNC(1000/((1+C171/100)^(NETWORKDAYS($B171,$C$2-1,Feriados!$A$1:$A$936)/252)),6)</f>
        <v>981.25533099999996</v>
      </c>
      <c r="E171" s="13">
        <f t="shared" si="29"/>
        <v>-1.1604500974293774E-2</v>
      </c>
      <c r="F171" s="12">
        <f t="shared" si="30"/>
        <v>1.0533703322003125</v>
      </c>
      <c r="G171" s="13">
        <f t="shared" si="31"/>
        <v>5.3370332200312509</v>
      </c>
      <c r="H171" s="8">
        <v>3.5768</v>
      </c>
      <c r="I171" s="14">
        <f>TRUNC(1000/((1+H171/100)^(NETWORKDAYS($B171,$H$2-1,Feriados!$A$1:$A$936)/252)),6)</f>
        <v>938.12569399999995</v>
      </c>
      <c r="J171" s="16">
        <f t="shared" si="32"/>
        <v>-9.2082097850254563E-2</v>
      </c>
      <c r="K171" s="15">
        <f t="shared" si="33"/>
        <v>1.0727221638318136</v>
      </c>
      <c r="L171" s="16">
        <f t="shared" si="34"/>
        <v>7.2722163831813624</v>
      </c>
      <c r="M171" s="8">
        <v>4.74</v>
      </c>
      <c r="N171" s="17">
        <f>TRUNC(1000/((1+M171/100)^(NETWORKDAYS($B171,$M$2-1,Feriados!$A$1:$A$936)/252)),6)</f>
        <v>877.83611699999994</v>
      </c>
      <c r="O171" s="19">
        <f t="shared" si="35"/>
        <v>-8.9201603068711499E-2</v>
      </c>
      <c r="P171" s="18">
        <f t="shared" si="36"/>
        <v>1.0758561044184085</v>
      </c>
      <c r="Q171" s="19">
        <f t="shared" si="37"/>
        <v>7.585610441840851</v>
      </c>
      <c r="R171" s="9">
        <v>1.9</v>
      </c>
      <c r="S171" s="20">
        <f t="shared" si="38"/>
        <v>1.0212276680952788</v>
      </c>
      <c r="T171" s="21">
        <f t="shared" si="39"/>
        <v>7.4692290285005569E-3</v>
      </c>
      <c r="U171" s="20">
        <f t="shared" si="40"/>
        <v>1.0212276680952788</v>
      </c>
      <c r="V171" s="21">
        <f t="shared" si="41"/>
        <v>2.1227668095278762</v>
      </c>
    </row>
    <row r="172" spans="1:22" x14ac:dyDescent="0.3">
      <c r="A172">
        <f t="shared" si="28"/>
        <v>170</v>
      </c>
      <c r="B172" s="7">
        <v>44077</v>
      </c>
      <c r="C172" s="8">
        <v>2.3090000000000002</v>
      </c>
      <c r="D172" s="11">
        <f>TRUNC(1000/((1+C172/100)^(NETWORKDAYS($B172,$C$2-1,Feriados!$A$1:$A$936)/252)),6)</f>
        <v>981.60140200000001</v>
      </c>
      <c r="E172" s="13">
        <f t="shared" si="29"/>
        <v>3.5268190558257473E-2</v>
      </c>
      <c r="F172" s="12">
        <f t="shared" si="30"/>
        <v>1.0537418368563571</v>
      </c>
      <c r="G172" s="13">
        <f t="shared" si="31"/>
        <v>5.3741836856357139</v>
      </c>
      <c r="H172" s="8">
        <v>3.5268999999999999</v>
      </c>
      <c r="I172" s="14">
        <f>TRUNC(1000/((1+H172/100)^(NETWORKDAYS($B172,$H$2-1,Feriados!$A$1:$A$936)/252)),6)</f>
        <v>939.07682599999998</v>
      </c>
      <c r="J172" s="16">
        <f t="shared" si="32"/>
        <v>0.10138641400434523</v>
      </c>
      <c r="K172" s="15">
        <f t="shared" si="33"/>
        <v>1.0738097583659525</v>
      </c>
      <c r="L172" s="16">
        <f t="shared" si="34"/>
        <v>7.3809758365952494</v>
      </c>
      <c r="M172" s="8">
        <v>4.6950000000000003</v>
      </c>
      <c r="N172" s="17">
        <f>TRUNC(1000/((1+M172/100)^(NETWORKDAYS($B172,$M$2-1,Feriados!$A$1:$A$936)/252)),6)</f>
        <v>879.05812700000001</v>
      </c>
      <c r="O172" s="19">
        <f t="shared" si="35"/>
        <v>0.13920707707679725</v>
      </c>
      <c r="P172" s="18">
        <f t="shared" si="36"/>
        <v>1.0773537722549216</v>
      </c>
      <c r="Q172" s="19">
        <f t="shared" si="37"/>
        <v>7.7353772254921571</v>
      </c>
      <c r="R172" s="9">
        <v>1.9</v>
      </c>
      <c r="S172" s="20">
        <f t="shared" si="38"/>
        <v>1.0213039459287112</v>
      </c>
      <c r="T172" s="21">
        <f t="shared" si="39"/>
        <v>7.4692290285005569E-3</v>
      </c>
      <c r="U172" s="20">
        <f t="shared" si="40"/>
        <v>1.0213039459287112</v>
      </c>
      <c r="V172" s="21">
        <f t="shared" si="41"/>
        <v>2.130394592871121</v>
      </c>
    </row>
    <row r="173" spans="1:22" x14ac:dyDescent="0.3">
      <c r="A173">
        <f t="shared" si="28"/>
        <v>171</v>
      </c>
      <c r="B173" s="7">
        <v>44078</v>
      </c>
      <c r="C173" s="8">
        <v>2.2709999999999999</v>
      </c>
      <c r="D173" s="11">
        <f>TRUNC(1000/((1+C173/100)^(NETWORKDAYS($B173,$C$2-1,Feriados!$A$1:$A$936)/252)),6)</f>
        <v>981.98559399999999</v>
      </c>
      <c r="E173" s="13">
        <f t="shared" si="29"/>
        <v>3.9139308401270334E-2</v>
      </c>
      <c r="F173" s="12">
        <f t="shared" si="30"/>
        <v>1.0541542641236377</v>
      </c>
      <c r="G173" s="13">
        <f t="shared" si="31"/>
        <v>5.4154264123637663</v>
      </c>
      <c r="H173" s="8">
        <v>3.4773000000000001</v>
      </c>
      <c r="I173" s="14">
        <f>TRUNC(1000/((1+H173/100)^(NETWORKDAYS($B173,$H$2-1,Feriados!$A$1:$A$936)/252)),6)</f>
        <v>940.02079100000003</v>
      </c>
      <c r="J173" s="16">
        <f t="shared" si="32"/>
        <v>0.10052052972289172</v>
      </c>
      <c r="K173" s="15">
        <f t="shared" si="33"/>
        <v>1.074889157623278</v>
      </c>
      <c r="L173" s="16">
        <f t="shared" si="34"/>
        <v>7.4889157623277969</v>
      </c>
      <c r="M173" s="8">
        <v>4.6360999999999999</v>
      </c>
      <c r="N173" s="17">
        <f>TRUNC(1000/((1+M173/100)^(NETWORKDAYS($B173,$M$2-1,Feriados!$A$1:$A$936)/252)),6)</f>
        <v>880.60740699999997</v>
      </c>
      <c r="O173" s="19">
        <f t="shared" si="35"/>
        <v>0.17624318033293562</v>
      </c>
      <c r="P173" s="18">
        <f t="shared" si="36"/>
        <v>1.0792525348065805</v>
      </c>
      <c r="Q173" s="19">
        <f t="shared" si="37"/>
        <v>7.9252534806580455</v>
      </c>
      <c r="R173" s="9">
        <v>1.9</v>
      </c>
      <c r="S173" s="20">
        <f t="shared" si="38"/>
        <v>1.0213802294595098</v>
      </c>
      <c r="T173" s="21">
        <f t="shared" si="39"/>
        <v>7.4692290285005569E-3</v>
      </c>
      <c r="U173" s="20">
        <f t="shared" si="40"/>
        <v>1.0213802294595098</v>
      </c>
      <c r="V173" s="21">
        <f t="shared" si="41"/>
        <v>2.1380229459509792</v>
      </c>
    </row>
    <row r="174" spans="1:22" x14ac:dyDescent="0.3">
      <c r="A174">
        <f t="shared" si="28"/>
        <v>172</v>
      </c>
      <c r="B174" s="7">
        <v>44082</v>
      </c>
      <c r="C174" s="8">
        <v>2.33</v>
      </c>
      <c r="D174" s="11">
        <f>TRUNC(1000/((1+C174/100)^(NETWORKDAYS($B174,$C$2-1,Feriados!$A$1:$A$936)/252)),6)</f>
        <v>981.61694899999998</v>
      </c>
      <c r="E174" s="13">
        <f t="shared" si="29"/>
        <v>-3.7540774758049178E-2</v>
      </c>
      <c r="F174" s="12">
        <f t="shared" si="30"/>
        <v>1.0537585264457405</v>
      </c>
      <c r="G174" s="13">
        <f t="shared" si="31"/>
        <v>5.3758526445740529</v>
      </c>
      <c r="H174" s="8">
        <v>3.5911</v>
      </c>
      <c r="I174" s="14">
        <f>TRUNC(1000/((1+H174/100)^(NETWORKDAYS($B174,$H$2-1,Feriados!$A$1:$A$936)/252)),6)</f>
        <v>938.28435400000001</v>
      </c>
      <c r="J174" s="16">
        <f t="shared" si="32"/>
        <v>-0.18472325470086925</v>
      </c>
      <c r="K174" s="15">
        <f t="shared" si="33"/>
        <v>1.0729035873868895</v>
      </c>
      <c r="L174" s="16">
        <f t="shared" si="34"/>
        <v>7.2903587386889512</v>
      </c>
      <c r="M174" s="8">
        <v>4.7835999999999999</v>
      </c>
      <c r="N174" s="17">
        <f>TRUNC(1000/((1+M174/100)^(NETWORKDAYS($B174,$M$2-1,Feriados!$A$1:$A$936)/252)),6)</f>
        <v>877.29672000000005</v>
      </c>
      <c r="O174" s="19">
        <f t="shared" si="35"/>
        <v>-0.37595493447852846</v>
      </c>
      <c r="P174" s="18">
        <f t="shared" si="36"/>
        <v>1.0751950316464904</v>
      </c>
      <c r="Q174" s="19">
        <f t="shared" si="37"/>
        <v>7.519503164649044</v>
      </c>
      <c r="R174" s="9">
        <v>1.9</v>
      </c>
      <c r="S174" s="20">
        <f t="shared" si="38"/>
        <v>1.0214565186880999</v>
      </c>
      <c r="T174" s="21">
        <f t="shared" si="39"/>
        <v>7.4692290285005569E-3</v>
      </c>
      <c r="U174" s="20">
        <f t="shared" si="40"/>
        <v>1.0214565186880999</v>
      </c>
      <c r="V174" s="21">
        <f t="shared" si="41"/>
        <v>2.1456518688099946</v>
      </c>
    </row>
    <row r="175" spans="1:22" x14ac:dyDescent="0.3">
      <c r="A175">
        <f t="shared" si="28"/>
        <v>173</v>
      </c>
      <c r="B175" s="7">
        <v>44083</v>
      </c>
      <c r="C175" s="8">
        <v>2.2980999999999998</v>
      </c>
      <c r="D175" s="11">
        <f>TRUNC(1000/((1+C175/100)^(NETWORKDAYS($B175,$C$2-1,Feriados!$A$1:$A$936)/252)),6)</f>
        <v>981.95205399999998</v>
      </c>
      <c r="E175" s="13">
        <f t="shared" si="29"/>
        <v>3.4138061729827029E-2</v>
      </c>
      <c r="F175" s="12">
        <f t="shared" si="30"/>
        <v>1.054118259181982</v>
      </c>
      <c r="G175" s="13">
        <f t="shared" si="31"/>
        <v>5.4118259181981987</v>
      </c>
      <c r="H175" s="8">
        <v>3.5638000000000001</v>
      </c>
      <c r="I175" s="14">
        <f>TRUNC(1000/((1+H175/100)^(NETWORKDAYS($B175,$H$2-1,Feriados!$A$1:$A$936)/252)),6)</f>
        <v>938.86143700000002</v>
      </c>
      <c r="J175" s="16">
        <f t="shared" si="32"/>
        <v>6.1504062978334773E-2</v>
      </c>
      <c r="K175" s="15">
        <f t="shared" si="33"/>
        <v>1.0735634666849727</v>
      </c>
      <c r="L175" s="16">
        <f t="shared" si="34"/>
        <v>7.3563466684972711</v>
      </c>
      <c r="M175" s="8">
        <v>4.7567000000000004</v>
      </c>
      <c r="N175" s="17">
        <f>TRUNC(1000/((1+M175/100)^(NETWORKDAYS($B175,$M$2-1,Feriados!$A$1:$A$936)/252)),6)</f>
        <v>878.08990900000003</v>
      </c>
      <c r="O175" s="19">
        <f t="shared" si="35"/>
        <v>9.0412853703591978E-2</v>
      </c>
      <c r="P175" s="18">
        <f t="shared" si="36"/>
        <v>1.0761671461574813</v>
      </c>
      <c r="Q175" s="19">
        <f t="shared" si="37"/>
        <v>7.6167146157481325</v>
      </c>
      <c r="R175" s="9">
        <v>1.9</v>
      </c>
      <c r="S175" s="20">
        <f t="shared" si="38"/>
        <v>1.0215328136149073</v>
      </c>
      <c r="T175" s="21">
        <f t="shared" si="39"/>
        <v>7.4692290285005569E-3</v>
      </c>
      <c r="U175" s="20">
        <f t="shared" si="40"/>
        <v>1.0215328136149073</v>
      </c>
      <c r="V175" s="21">
        <f t="shared" si="41"/>
        <v>2.1532813614907331</v>
      </c>
    </row>
    <row r="176" spans="1:22" x14ac:dyDescent="0.3">
      <c r="A176">
        <f t="shared" si="28"/>
        <v>174</v>
      </c>
      <c r="B176" s="7">
        <v>44084</v>
      </c>
      <c r="C176" s="8">
        <v>2.34</v>
      </c>
      <c r="D176" s="11">
        <f>TRUNC(1000/((1+C176/100)^(NETWORKDAYS($B176,$C$2-1,Feriados!$A$1:$A$936)/252)),6)</f>
        <v>981.71988399999998</v>
      </c>
      <c r="E176" s="13">
        <f t="shared" si="29"/>
        <v>-2.3643720592492201E-2</v>
      </c>
      <c r="F176" s="12">
        <f t="shared" si="30"/>
        <v>1.0538690264060666</v>
      </c>
      <c r="G176" s="13">
        <f t="shared" si="31"/>
        <v>5.3869026406066611</v>
      </c>
      <c r="H176" s="8">
        <v>3.6234000000000002</v>
      </c>
      <c r="I176" s="14">
        <f>TRUNC(1000/((1+H176/100)^(NETWORKDAYS($B176,$H$2-1,Feriados!$A$1:$A$936)/252)),6)</f>
        <v>938.02129100000002</v>
      </c>
      <c r="J176" s="16">
        <f t="shared" si="32"/>
        <v>-8.9485622360263584E-2</v>
      </c>
      <c r="K176" s="15">
        <f t="shared" si="33"/>
        <v>1.0726027817353772</v>
      </c>
      <c r="L176" s="16">
        <f t="shared" si="34"/>
        <v>7.2602781735377153</v>
      </c>
      <c r="M176" s="8">
        <v>4.8956999999999997</v>
      </c>
      <c r="N176" s="17">
        <f>TRUNC(1000/((1+M176/100)^(NETWORKDAYS($B176,$M$2-1,Feriados!$A$1:$A$936)/252)),6)</f>
        <v>875.00447699999995</v>
      </c>
      <c r="O176" s="19">
        <f t="shared" si="35"/>
        <v>-0.35137996330169008</v>
      </c>
      <c r="P176" s="18">
        <f t="shared" si="36"/>
        <v>1.0723857104342482</v>
      </c>
      <c r="Q176" s="19">
        <f t="shared" si="37"/>
        <v>7.238571043424824</v>
      </c>
      <c r="R176" s="9">
        <v>1.9</v>
      </c>
      <c r="S176" s="20">
        <f t="shared" si="38"/>
        <v>1.0216091142403576</v>
      </c>
      <c r="T176" s="21">
        <f t="shared" si="39"/>
        <v>7.4692290285005569E-3</v>
      </c>
      <c r="U176" s="20">
        <f t="shared" si="40"/>
        <v>1.0216091142403576</v>
      </c>
      <c r="V176" s="21">
        <f t="shared" si="41"/>
        <v>2.1609114240357608</v>
      </c>
    </row>
    <row r="177" spans="1:22" x14ac:dyDescent="0.3">
      <c r="A177">
        <f t="shared" si="28"/>
        <v>175</v>
      </c>
      <c r="B177" s="7">
        <v>44085</v>
      </c>
      <c r="C177" s="8">
        <v>2.3193999999999999</v>
      </c>
      <c r="D177" s="11">
        <f>TRUNC(1000/((1+C177/100)^(NETWORKDAYS($B177,$C$2-1,Feriados!$A$1:$A$936)/252)),6)</f>
        <v>981.96687399999996</v>
      </c>
      <c r="E177" s="13">
        <f t="shared" si="29"/>
        <v>2.5158907752143023E-2</v>
      </c>
      <c r="F177" s="12">
        <f t="shared" si="30"/>
        <v>1.0541341683422485</v>
      </c>
      <c r="G177" s="13">
        <f t="shared" si="31"/>
        <v>5.413416834224849</v>
      </c>
      <c r="H177" s="8">
        <v>3.6648999999999998</v>
      </c>
      <c r="I177" s="14">
        <f>TRUNC(1000/((1+H177/100)^(NETWORKDAYS($B177,$H$2-1,Feriados!$A$1:$A$936)/252)),6)</f>
        <v>937.48025500000006</v>
      </c>
      <c r="J177" s="16">
        <f t="shared" si="32"/>
        <v>-5.7678434934371747E-2</v>
      </c>
      <c r="K177" s="15">
        <f t="shared" si="33"/>
        <v>1.0719841212378096</v>
      </c>
      <c r="L177" s="16">
        <f t="shared" si="34"/>
        <v>7.1984121237809617</v>
      </c>
      <c r="M177" s="8">
        <v>4.9379999999999997</v>
      </c>
      <c r="N177" s="17">
        <f>TRUNC(1000/((1+M177/100)^(NETWORKDAYS($B177,$M$2-1,Feriados!$A$1:$A$936)/252)),6)</f>
        <v>874.18667300000004</v>
      </c>
      <c r="O177" s="19">
        <f t="shared" si="35"/>
        <v>-9.3462836076430023E-2</v>
      </c>
      <c r="P177" s="18">
        <f t="shared" si="36"/>
        <v>1.0713834283355981</v>
      </c>
      <c r="Q177" s="19">
        <f t="shared" si="37"/>
        <v>7.1383428335598076</v>
      </c>
      <c r="R177" s="9">
        <v>1.9</v>
      </c>
      <c r="S177" s="20">
        <f t="shared" si="38"/>
        <v>1.0216854205648762</v>
      </c>
      <c r="T177" s="21">
        <f t="shared" si="39"/>
        <v>7.4692290285005569E-3</v>
      </c>
      <c r="U177" s="20">
        <f t="shared" si="40"/>
        <v>1.0216854205648762</v>
      </c>
      <c r="V177" s="21">
        <f t="shared" si="41"/>
        <v>2.1685420564876212</v>
      </c>
    </row>
    <row r="178" spans="1:22" x14ac:dyDescent="0.3">
      <c r="A178">
        <f t="shared" si="28"/>
        <v>176</v>
      </c>
      <c r="B178" s="7">
        <v>44088</v>
      </c>
      <c r="C178" s="8">
        <v>2.2799999999999998</v>
      </c>
      <c r="D178" s="11">
        <f>TRUNC(1000/((1+C178/100)^(NETWORKDAYS($B178,$C$2-1,Feriados!$A$1:$A$936)/252)),6)</f>
        <v>982.35495400000002</v>
      </c>
      <c r="E178" s="13">
        <f t="shared" si="29"/>
        <v>3.9520681427807069E-2</v>
      </c>
      <c r="F178" s="12">
        <f t="shared" si="30"/>
        <v>1.0545507693487406</v>
      </c>
      <c r="G178" s="13">
        <f t="shared" si="31"/>
        <v>5.4550769348740591</v>
      </c>
      <c r="H178" s="8">
        <v>3.6251000000000002</v>
      </c>
      <c r="I178" s="14">
        <f>TRUNC(1000/((1+H178/100)^(NETWORKDAYS($B178,$H$2-1,Feriados!$A$1:$A$936)/252)),6)</f>
        <v>938.25875599999995</v>
      </c>
      <c r="J178" s="16">
        <f t="shared" si="32"/>
        <v>8.3041855638854578E-2</v>
      </c>
      <c r="K178" s="15">
        <f t="shared" si="33"/>
        <v>1.0728743167442394</v>
      </c>
      <c r="L178" s="16">
        <f t="shared" si="34"/>
        <v>7.2874316744239387</v>
      </c>
      <c r="M178" s="8">
        <v>4.8418999999999999</v>
      </c>
      <c r="N178" s="17">
        <f>TRUNC(1000/((1+M178/100)^(NETWORKDAYS($B178,$M$2-1,Feriados!$A$1:$A$936)/252)),6)</f>
        <v>876.58832700000005</v>
      </c>
      <c r="O178" s="19">
        <f t="shared" si="35"/>
        <v>0.2747301090461729</v>
      </c>
      <c r="P178" s="18">
        <f t="shared" si="36"/>
        <v>1.0743268411965672</v>
      </c>
      <c r="Q178" s="19">
        <f t="shared" si="37"/>
        <v>7.4326841196567184</v>
      </c>
      <c r="R178" s="9">
        <v>1.9</v>
      </c>
      <c r="S178" s="20">
        <f t="shared" si="38"/>
        <v>1.021761732588889</v>
      </c>
      <c r="T178" s="21">
        <f t="shared" si="39"/>
        <v>7.4692290285005569E-3</v>
      </c>
      <c r="U178" s="20">
        <f t="shared" si="40"/>
        <v>1.021761732588889</v>
      </c>
      <c r="V178" s="21">
        <f t="shared" si="41"/>
        <v>2.1761732588889027</v>
      </c>
    </row>
    <row r="179" spans="1:22" x14ac:dyDescent="0.3">
      <c r="A179">
        <f t="shared" si="28"/>
        <v>177</v>
      </c>
      <c r="B179" s="7">
        <v>44089</v>
      </c>
      <c r="C179" s="8">
        <v>2.3226</v>
      </c>
      <c r="D179" s="11">
        <f>TRUNC(1000/((1+C179/100)^(NETWORKDAYS($B179,$C$2-1,Feriados!$A$1:$A$936)/252)),6)</f>
        <v>982.12145199999998</v>
      </c>
      <c r="E179" s="13">
        <f t="shared" si="29"/>
        <v>-2.376961596715077E-2</v>
      </c>
      <c r="F179" s="12">
        <f t="shared" si="30"/>
        <v>1.0543001066806879</v>
      </c>
      <c r="G179" s="13">
        <f t="shared" si="31"/>
        <v>5.4300106680687854</v>
      </c>
      <c r="H179" s="8">
        <v>3.6962000000000002</v>
      </c>
      <c r="I179" s="14">
        <f>TRUNC(1000/((1+H179/100)^(NETWORKDAYS($B179,$H$2-1,Feriados!$A$1:$A$936)/252)),6)</f>
        <v>937.24270300000001</v>
      </c>
      <c r="J179" s="16">
        <f t="shared" si="32"/>
        <v>-0.10829134218065528</v>
      </c>
      <c r="K179" s="15">
        <f t="shared" si="33"/>
        <v>1.0717124867467256</v>
      </c>
      <c r="L179" s="16">
        <f t="shared" si="34"/>
        <v>7.171248674672559</v>
      </c>
      <c r="M179" s="8">
        <v>4.9337999999999997</v>
      </c>
      <c r="N179" s="17">
        <f>TRUNC(1000/((1+M179/100)^(NETWORKDAYS($B179,$M$2-1,Feriados!$A$1:$A$936)/252)),6)</f>
        <v>874.618517</v>
      </c>
      <c r="O179" s="19">
        <f t="shared" si="35"/>
        <v>-0.2247132364563198</v>
      </c>
      <c r="P179" s="18">
        <f t="shared" si="36"/>
        <v>1.0719126865815953</v>
      </c>
      <c r="Q179" s="19">
        <f t="shared" si="37"/>
        <v>7.1912686581595331</v>
      </c>
      <c r="R179" s="9">
        <v>1.9</v>
      </c>
      <c r="S179" s="20">
        <f t="shared" si="38"/>
        <v>1.0218380503128217</v>
      </c>
      <c r="T179" s="21">
        <f t="shared" si="39"/>
        <v>7.4692290285005569E-3</v>
      </c>
      <c r="U179" s="20">
        <f t="shared" si="40"/>
        <v>1.0218380503128217</v>
      </c>
      <c r="V179" s="21">
        <f t="shared" si="41"/>
        <v>2.1838050312821711</v>
      </c>
    </row>
    <row r="180" spans="1:22" x14ac:dyDescent="0.3">
      <c r="A180">
        <f t="shared" si="28"/>
        <v>178</v>
      </c>
      <c r="B180" s="7">
        <v>44090</v>
      </c>
      <c r="C180" s="8">
        <v>2.3416999999999999</v>
      </c>
      <c r="D180" s="11">
        <f>TRUNC(1000/((1+C180/100)^(NETWORKDAYS($B180,$C$2-1,Feriados!$A$1:$A$936)/252)),6)</f>
        <v>982.067635</v>
      </c>
      <c r="E180" s="13">
        <f t="shared" si="29"/>
        <v>-5.4796685165947601E-3</v>
      </c>
      <c r="F180" s="12">
        <f t="shared" si="30"/>
        <v>1.0542423345296716</v>
      </c>
      <c r="G180" s="13">
        <f t="shared" si="31"/>
        <v>5.4242334529671643</v>
      </c>
      <c r="H180" s="8">
        <v>3.74</v>
      </c>
      <c r="I180" s="14">
        <f>TRUNC(1000/((1+H180/100)^(NETWORKDAYS($B180,$H$2-1,Feriados!$A$1:$A$936)/252)),6)</f>
        <v>936.67265899999995</v>
      </c>
      <c r="J180" s="16">
        <f t="shared" si="32"/>
        <v>-6.0821385770770675E-2</v>
      </c>
      <c r="K180" s="15">
        <f t="shared" si="33"/>
        <v>1.0710606563608078</v>
      </c>
      <c r="L180" s="16">
        <f t="shared" si="34"/>
        <v>7.1060656360807828</v>
      </c>
      <c r="M180" s="8">
        <v>5.0312000000000001</v>
      </c>
      <c r="N180" s="17">
        <f>TRUNC(1000/((1+M180/100)^(NETWORKDAYS($B180,$M$2-1,Feriados!$A$1:$A$936)/252)),6)</f>
        <v>872.53413</v>
      </c>
      <c r="O180" s="19">
        <f t="shared" si="35"/>
        <v>-0.23831955984073838</v>
      </c>
      <c r="P180" s="18">
        <f t="shared" si="36"/>
        <v>1.069358108985057</v>
      </c>
      <c r="Q180" s="19">
        <f t="shared" si="37"/>
        <v>6.935810898505701</v>
      </c>
      <c r="R180" s="9">
        <v>1.9</v>
      </c>
      <c r="S180" s="20">
        <f t="shared" si="38"/>
        <v>1.0219143737370999</v>
      </c>
      <c r="T180" s="21">
        <f t="shared" si="39"/>
        <v>7.4692290285005569E-3</v>
      </c>
      <c r="U180" s="20">
        <f t="shared" si="40"/>
        <v>1.0219143737370999</v>
      </c>
      <c r="V180" s="21">
        <f t="shared" si="41"/>
        <v>2.1914373737099924</v>
      </c>
    </row>
    <row r="181" spans="1:22" x14ac:dyDescent="0.3">
      <c r="A181">
        <f t="shared" si="28"/>
        <v>179</v>
      </c>
      <c r="B181" s="7">
        <v>44091</v>
      </c>
      <c r="C181" s="8">
        <v>2.2923</v>
      </c>
      <c r="D181" s="11">
        <f>TRUNC(1000/((1+C181/100)^(NETWORKDAYS($B181,$C$2-1,Feriados!$A$1:$A$936)/252)),6)</f>
        <v>982.52673600000003</v>
      </c>
      <c r="E181" s="13">
        <f t="shared" si="29"/>
        <v>4.6748409543106995E-2</v>
      </c>
      <c r="F181" s="12">
        <f t="shared" si="30"/>
        <v>1.0547351760537944</v>
      </c>
      <c r="G181" s="13">
        <f t="shared" si="31"/>
        <v>5.473517605379441</v>
      </c>
      <c r="H181" s="8">
        <v>3.6410999999999998</v>
      </c>
      <c r="I181" s="14">
        <f>TRUNC(1000/((1+H181/100)^(NETWORKDAYS($B181,$H$2-1,Feriados!$A$1:$A$936)/252)),6)</f>
        <v>938.39898800000003</v>
      </c>
      <c r="J181" s="16">
        <f t="shared" si="32"/>
        <v>0.18430440809953375</v>
      </c>
      <c r="K181" s="15">
        <f t="shared" si="33"/>
        <v>1.0730346683639005</v>
      </c>
      <c r="L181" s="16">
        <f t="shared" si="34"/>
        <v>7.303466836390049</v>
      </c>
      <c r="M181" s="8">
        <v>4.9157999999999999</v>
      </c>
      <c r="N181" s="17">
        <f>TRUNC(1000/((1+M181/100)^(NETWORKDAYS($B181,$M$2-1,Feriados!$A$1:$A$936)/252)),6)</f>
        <v>875.36932200000001</v>
      </c>
      <c r="O181" s="19">
        <f t="shared" si="35"/>
        <v>0.32493766175083483</v>
      </c>
      <c r="P181" s="18">
        <f t="shared" si="36"/>
        <v>1.0728328562201359</v>
      </c>
      <c r="Q181" s="19">
        <f t="shared" si="37"/>
        <v>7.2832856220135911</v>
      </c>
      <c r="R181" s="9">
        <v>1.9</v>
      </c>
      <c r="S181" s="20">
        <f t="shared" si="38"/>
        <v>1.0219907028621495</v>
      </c>
      <c r="T181" s="21">
        <f t="shared" si="39"/>
        <v>7.4692290285005569E-3</v>
      </c>
      <c r="U181" s="20">
        <f t="shared" si="40"/>
        <v>1.0219907028621495</v>
      </c>
      <c r="V181" s="21">
        <f t="shared" si="41"/>
        <v>2.1990702862149547</v>
      </c>
    </row>
    <row r="182" spans="1:22" x14ac:dyDescent="0.3">
      <c r="A182">
        <f t="shared" si="28"/>
        <v>180</v>
      </c>
      <c r="B182" s="7">
        <v>44092</v>
      </c>
      <c r="C182" s="8">
        <v>2.4077000000000002</v>
      </c>
      <c r="D182" s="11">
        <f>TRUNC(1000/((1+C182/100)^(NETWORKDAYS($B182,$C$2-1,Feriados!$A$1:$A$936)/252)),6)</f>
        <v>981.75817400000005</v>
      </c>
      <c r="E182" s="13">
        <f t="shared" si="29"/>
        <v>-7.8223011327804848E-2</v>
      </c>
      <c r="F182" s="12">
        <f t="shared" si="30"/>
        <v>1.0539101304375516</v>
      </c>
      <c r="G182" s="13">
        <f t="shared" si="31"/>
        <v>5.3910130437551551</v>
      </c>
      <c r="H182" s="8">
        <v>3.8513999999999999</v>
      </c>
      <c r="I182" s="14">
        <f>TRUNC(1000/((1+H182/100)^(NETWORKDAYS($B182,$H$2-1,Feriados!$A$1:$A$936)/252)),6)</f>
        <v>935.16362800000002</v>
      </c>
      <c r="J182" s="16">
        <f t="shared" si="32"/>
        <v>-0.34477445536205131</v>
      </c>
      <c r="K182" s="15">
        <f t="shared" si="33"/>
        <v>1.0693351189302029</v>
      </c>
      <c r="L182" s="16">
        <f t="shared" si="34"/>
        <v>6.9335118930202944</v>
      </c>
      <c r="M182" s="8">
        <v>5.165</v>
      </c>
      <c r="N182" s="17">
        <f>TRUNC(1000/((1+M182/100)^(NETWORKDAYS($B182,$M$2-1,Feriados!$A$1:$A$936)/252)),6)</f>
        <v>869.80154500000003</v>
      </c>
      <c r="O182" s="19">
        <f t="shared" si="35"/>
        <v>-0.63604890645230228</v>
      </c>
      <c r="P182" s="18">
        <f t="shared" si="36"/>
        <v>1.0660091145700867</v>
      </c>
      <c r="Q182" s="19">
        <f t="shared" si="37"/>
        <v>6.6009114570086735</v>
      </c>
      <c r="R182" s="9">
        <v>1.9</v>
      </c>
      <c r="S182" s="20">
        <f t="shared" si="38"/>
        <v>1.0220670376883962</v>
      </c>
      <c r="T182" s="21">
        <f t="shared" si="39"/>
        <v>7.4692290285005569E-3</v>
      </c>
      <c r="U182" s="20">
        <f t="shared" si="40"/>
        <v>1.0220670376883962</v>
      </c>
      <c r="V182" s="21">
        <f t="shared" si="41"/>
        <v>2.206703768839624</v>
      </c>
    </row>
    <row r="183" spans="1:22" x14ac:dyDescent="0.3">
      <c r="A183">
        <f t="shared" si="28"/>
        <v>181</v>
      </c>
      <c r="B183" s="7">
        <v>44095</v>
      </c>
      <c r="C183" s="8">
        <v>2.4009999999999998</v>
      </c>
      <c r="D183" s="11">
        <f>TRUNC(1000/((1+C183/100)^(NETWORKDAYS($B183,$C$2-1,Feriados!$A$1:$A$936)/252)),6)</f>
        <v>981.90032299999996</v>
      </c>
      <c r="E183" s="13">
        <f t="shared" si="29"/>
        <v>1.4479023833402493E-2</v>
      </c>
      <c r="F183" s="12">
        <f t="shared" si="30"/>
        <v>1.0540627263365203</v>
      </c>
      <c r="G183" s="13">
        <f t="shared" si="31"/>
        <v>5.4062726336520317</v>
      </c>
      <c r="H183" s="8">
        <v>3.9</v>
      </c>
      <c r="I183" s="14">
        <f>TRUNC(1000/((1+H183/100)^(NETWORKDAYS($B183,$H$2-1,Feriados!$A$1:$A$936)/252)),6)</f>
        <v>934.529721</v>
      </c>
      <c r="J183" s="16">
        <f t="shared" si="32"/>
        <v>-6.7785677395915123E-2</v>
      </c>
      <c r="K183" s="15">
        <f t="shared" si="33"/>
        <v>1.0686102628762038</v>
      </c>
      <c r="L183" s="16">
        <f t="shared" si="34"/>
        <v>6.8610262876203754</v>
      </c>
      <c r="M183" s="8">
        <v>5.2549999999999999</v>
      </c>
      <c r="N183" s="17">
        <f>TRUNC(1000/((1+M183/100)^(NETWORKDAYS($B183,$M$2-1,Feriados!$A$1:$A$936)/252)),6)</f>
        <v>867.919443</v>
      </c>
      <c r="O183" s="19">
        <f t="shared" si="35"/>
        <v>-0.21638292215266919</v>
      </c>
      <c r="P183" s="18">
        <f t="shared" si="36"/>
        <v>1.0637024528975663</v>
      </c>
      <c r="Q183" s="19">
        <f t="shared" si="37"/>
        <v>6.3702452897566264</v>
      </c>
      <c r="R183" s="9">
        <v>1.9</v>
      </c>
      <c r="S183" s="20">
        <f t="shared" si="38"/>
        <v>1.0221433782162661</v>
      </c>
      <c r="T183" s="21">
        <f t="shared" si="39"/>
        <v>7.4692290285005569E-3</v>
      </c>
      <c r="U183" s="20">
        <f t="shared" si="40"/>
        <v>1.0221433782162661</v>
      </c>
      <c r="V183" s="21">
        <f t="shared" si="41"/>
        <v>2.2143378216266107</v>
      </c>
    </row>
    <row r="184" spans="1:22" x14ac:dyDescent="0.3">
      <c r="A184">
        <f t="shared" si="28"/>
        <v>182</v>
      </c>
      <c r="B184" s="7">
        <v>44096</v>
      </c>
      <c r="C184" s="8">
        <v>2.3513999999999999</v>
      </c>
      <c r="D184" s="11">
        <f>TRUNC(1000/((1+C184/100)^(NETWORKDAYS($B184,$C$2-1,Feriados!$A$1:$A$936)/252)),6)</f>
        <v>982.35721799999999</v>
      </c>
      <c r="E184" s="13">
        <f t="shared" si="29"/>
        <v>4.6531708901365043E-2</v>
      </c>
      <c r="F184" s="12">
        <f t="shared" si="30"/>
        <v>1.0545531997359769</v>
      </c>
      <c r="G184" s="13">
        <f t="shared" si="31"/>
        <v>5.4553199735976943</v>
      </c>
      <c r="H184" s="8">
        <v>3.8</v>
      </c>
      <c r="I184" s="14">
        <f>TRUNC(1000/((1+H184/100)^(NETWORKDAYS($B184,$H$2-1,Feriados!$A$1:$A$936)/252)),6)</f>
        <v>936.26228700000001</v>
      </c>
      <c r="J184" s="16">
        <f t="shared" si="32"/>
        <v>0.18539442471086076</v>
      </c>
      <c r="K184" s="15">
        <f t="shared" si="33"/>
        <v>1.0705914067254643</v>
      </c>
      <c r="L184" s="16">
        <f t="shared" si="34"/>
        <v>7.0591406725464267</v>
      </c>
      <c r="M184" s="8">
        <v>5.1481000000000003</v>
      </c>
      <c r="N184" s="17">
        <f>TRUNC(1000/((1+M184/100)^(NETWORKDAYS($B184,$M$2-1,Feriados!$A$1:$A$936)/252)),6)</f>
        <v>870.53558399999997</v>
      </c>
      <c r="O184" s="19">
        <f t="shared" si="35"/>
        <v>0.30142670740929134</v>
      </c>
      <c r="P184" s="18">
        <f t="shared" si="36"/>
        <v>1.0669087361779672</v>
      </c>
      <c r="Q184" s="19">
        <f t="shared" si="37"/>
        <v>6.6908736177967221</v>
      </c>
      <c r="R184" s="9">
        <v>1.9</v>
      </c>
      <c r="S184" s="20">
        <f t="shared" si="38"/>
        <v>1.0222197244461848</v>
      </c>
      <c r="T184" s="21">
        <f t="shared" si="39"/>
        <v>7.4692290285005569E-3</v>
      </c>
      <c r="U184" s="20">
        <f t="shared" si="40"/>
        <v>1.0222197244461848</v>
      </c>
      <c r="V184" s="21">
        <f t="shared" si="41"/>
        <v>2.2219724446184808</v>
      </c>
    </row>
    <row r="185" spans="1:22" x14ac:dyDescent="0.3">
      <c r="A185">
        <f t="shared" si="28"/>
        <v>183</v>
      </c>
      <c r="B185" s="7">
        <v>44097</v>
      </c>
      <c r="C185" s="8">
        <v>2.3887</v>
      </c>
      <c r="D185" s="11">
        <f>TRUNC(1000/((1+C185/100)^(NETWORKDAYS($B185,$C$2-1,Feriados!$A$1:$A$936)/252)),6)</f>
        <v>982.17512299999999</v>
      </c>
      <c r="E185" s="13">
        <f t="shared" si="29"/>
        <v>-1.8536536064828191E-2</v>
      </c>
      <c r="F185" s="12">
        <f t="shared" si="30"/>
        <v>1.054357722101785</v>
      </c>
      <c r="G185" s="13">
        <f t="shared" si="31"/>
        <v>5.4357722101785022</v>
      </c>
      <c r="H185" s="8">
        <v>3.8582999999999998</v>
      </c>
      <c r="I185" s="14">
        <f>TRUNC(1000/((1+H185/100)^(NETWORKDAYS($B185,$H$2-1,Feriados!$A$1:$A$936)/252)),6)</f>
        <v>935.47493199999997</v>
      </c>
      <c r="J185" s="16">
        <f t="shared" si="32"/>
        <v>-8.409555857716855E-2</v>
      </c>
      <c r="K185" s="15">
        <f t="shared" si="33"/>
        <v>1.0696910869018994</v>
      </c>
      <c r="L185" s="16">
        <f t="shared" si="34"/>
        <v>6.9691086901899402</v>
      </c>
      <c r="M185" s="8">
        <v>5.2675999999999998</v>
      </c>
      <c r="N185" s="17">
        <f>TRUNC(1000/((1+M185/100)^(NETWORKDAYS($B185,$M$2-1,Feriados!$A$1:$A$936)/252)),6)</f>
        <v>867.98570600000005</v>
      </c>
      <c r="O185" s="19">
        <f t="shared" si="35"/>
        <v>-0.29290910640131784</v>
      </c>
      <c r="P185" s="18">
        <f t="shared" si="36"/>
        <v>1.0637836633327107</v>
      </c>
      <c r="Q185" s="19">
        <f t="shared" si="37"/>
        <v>6.3783663332710683</v>
      </c>
      <c r="R185" s="9">
        <v>1.9</v>
      </c>
      <c r="S185" s="20">
        <f t="shared" si="38"/>
        <v>1.0222960763785782</v>
      </c>
      <c r="T185" s="21">
        <f t="shared" si="39"/>
        <v>7.4692290285005569E-3</v>
      </c>
      <c r="U185" s="20">
        <f t="shared" si="40"/>
        <v>1.0222960763785782</v>
      </c>
      <c r="V185" s="21">
        <f t="shared" si="41"/>
        <v>2.2296076378578222</v>
      </c>
    </row>
    <row r="186" spans="1:22" x14ac:dyDescent="0.3">
      <c r="A186">
        <f t="shared" si="28"/>
        <v>184</v>
      </c>
      <c r="B186" s="7">
        <v>44098</v>
      </c>
      <c r="C186" s="8">
        <v>2.3132999999999999</v>
      </c>
      <c r="D186" s="11">
        <f>TRUNC(1000/((1+C186/100)^(NETWORKDAYS($B186,$C$2-1,Feriados!$A$1:$A$936)/252)),6)</f>
        <v>982.815742</v>
      </c>
      <c r="E186" s="13">
        <f t="shared" si="29"/>
        <v>6.5224519029083439E-2</v>
      </c>
      <c r="F186" s="12">
        <f t="shared" si="30"/>
        <v>1.0550454218548719</v>
      </c>
      <c r="G186" s="13">
        <f t="shared" si="31"/>
        <v>5.5045421854871934</v>
      </c>
      <c r="H186" s="8">
        <v>3.6720999999999999</v>
      </c>
      <c r="I186" s="14">
        <f>TRUNC(1000/((1+H186/100)^(NETWORKDAYS($B186,$H$2-1,Feriados!$A$1:$A$936)/252)),6)</f>
        <v>938.57154100000002</v>
      </c>
      <c r="J186" s="16">
        <f t="shared" si="32"/>
        <v>0.33101998718230163</v>
      </c>
      <c r="K186" s="15">
        <f t="shared" si="33"/>
        <v>1.0732319782006523</v>
      </c>
      <c r="L186" s="16">
        <f t="shared" si="34"/>
        <v>7.3231978200652303</v>
      </c>
      <c r="M186" s="8">
        <v>5.0650000000000004</v>
      </c>
      <c r="N186" s="17">
        <f>TRUNC(1000/((1+M186/100)^(NETWORKDAYS($B186,$M$2-1,Feriados!$A$1:$A$936)/252)),6)</f>
        <v>872.78077299999995</v>
      </c>
      <c r="O186" s="19">
        <f t="shared" si="35"/>
        <v>0.55243617110900534</v>
      </c>
      <c r="P186" s="18">
        <f t="shared" si="36"/>
        <v>1.069660389071309</v>
      </c>
      <c r="Q186" s="19">
        <f t="shared" si="37"/>
        <v>6.9660389071309003</v>
      </c>
      <c r="R186" s="9">
        <v>1.9</v>
      </c>
      <c r="S186" s="20">
        <f t="shared" si="38"/>
        <v>1.0223724340138722</v>
      </c>
      <c r="T186" s="21">
        <f t="shared" si="39"/>
        <v>7.4692290285005569E-3</v>
      </c>
      <c r="U186" s="20">
        <f t="shared" si="40"/>
        <v>1.0223724340138722</v>
      </c>
      <c r="V186" s="21">
        <f t="shared" si="41"/>
        <v>2.2372434013872233</v>
      </c>
    </row>
    <row r="187" spans="1:22" x14ac:dyDescent="0.3">
      <c r="A187">
        <f t="shared" si="28"/>
        <v>185</v>
      </c>
      <c r="B187" s="7">
        <v>44099</v>
      </c>
      <c r="C187" s="8">
        <v>2.3186</v>
      </c>
      <c r="D187" s="11">
        <f>TRUNC(1000/((1+C187/100)^(NETWORKDAYS($B187,$C$2-1,Feriados!$A$1:$A$936)/252)),6)</f>
        <v>982.86655099999996</v>
      </c>
      <c r="E187" s="13">
        <f t="shared" si="29"/>
        <v>5.1697381135307197E-3</v>
      </c>
      <c r="F187" s="12">
        <f t="shared" si="30"/>
        <v>1.0550999649401607</v>
      </c>
      <c r="G187" s="13">
        <f t="shared" si="31"/>
        <v>5.5099964940160673</v>
      </c>
      <c r="H187" s="8">
        <v>3.702</v>
      </c>
      <c r="I187" s="14">
        <f>TRUNC(1000/((1+H187/100)^(NETWORKDAYS($B187,$H$2-1,Feriados!$A$1:$A$936)/252)),6)</f>
        <v>938.23119999999994</v>
      </c>
      <c r="J187" s="16">
        <f t="shared" si="32"/>
        <v>-3.6261593829856054E-2</v>
      </c>
      <c r="K187" s="15">
        <f t="shared" si="33"/>
        <v>1.072842807179865</v>
      </c>
      <c r="L187" s="16">
        <f t="shared" si="34"/>
        <v>7.2842807179865021</v>
      </c>
      <c r="M187" s="8">
        <v>5.0499000000000001</v>
      </c>
      <c r="N187" s="17">
        <f>TRUNC(1000/((1+M187/100)^(NETWORKDAYS($B187,$M$2-1,Feriados!$A$1:$A$936)/252)),6)</f>
        <v>873.29702499999996</v>
      </c>
      <c r="O187" s="19">
        <f t="shared" si="35"/>
        <v>5.9150248948025563E-2</v>
      </c>
      <c r="P187" s="18">
        <f t="shared" si="36"/>
        <v>1.0702930958543431</v>
      </c>
      <c r="Q187" s="19">
        <f t="shared" si="37"/>
        <v>7.0293095854343068</v>
      </c>
      <c r="R187" s="9">
        <v>1.9</v>
      </c>
      <c r="S187" s="20">
        <f t="shared" si="38"/>
        <v>1.0224487973524929</v>
      </c>
      <c r="T187" s="21">
        <f t="shared" si="39"/>
        <v>7.4692290285005569E-3</v>
      </c>
      <c r="U187" s="20">
        <f t="shared" si="40"/>
        <v>1.0224487973524929</v>
      </c>
      <c r="V187" s="21">
        <f t="shared" si="41"/>
        <v>2.2448797352492944</v>
      </c>
    </row>
    <row r="188" spans="1:22" x14ac:dyDescent="0.3">
      <c r="A188">
        <f t="shared" si="28"/>
        <v>186</v>
      </c>
      <c r="B188" s="7">
        <v>44102</v>
      </c>
      <c r="C188" s="8">
        <v>2.4525999999999999</v>
      </c>
      <c r="D188" s="11">
        <f>TRUNC(1000/((1+C188/100)^(NETWORKDAYS($B188,$C$2-1,Feriados!$A$1:$A$936)/252)),6)</f>
        <v>981.99157500000001</v>
      </c>
      <c r="E188" s="13">
        <f t="shared" si="29"/>
        <v>-8.9022868782107079E-2</v>
      </c>
      <c r="F188" s="12">
        <f t="shared" si="30"/>
        <v>1.054160684682852</v>
      </c>
      <c r="G188" s="13">
        <f t="shared" si="31"/>
        <v>5.4160684682851956</v>
      </c>
      <c r="H188" s="8">
        <v>3.9405000000000001</v>
      </c>
      <c r="I188" s="14">
        <f>TRUNC(1000/((1+H188/100)^(NETWORKDAYS($B188,$H$2-1,Feriados!$A$1:$A$936)/252)),6)</f>
        <v>934.601765</v>
      </c>
      <c r="J188" s="16">
        <f t="shared" si="32"/>
        <v>-0.38683802030884396</v>
      </c>
      <c r="K188" s="15">
        <f t="shared" si="33"/>
        <v>1.0686926433035446</v>
      </c>
      <c r="L188" s="16">
        <f t="shared" si="34"/>
        <v>6.8692643303544632</v>
      </c>
      <c r="M188" s="8">
        <v>5.3689</v>
      </c>
      <c r="N188" s="17">
        <f>TRUNC(1000/((1+M188/100)^(NETWORKDAYS($B188,$M$2-1,Feriados!$A$1:$A$936)/252)),6)</f>
        <v>866.22537399999999</v>
      </c>
      <c r="O188" s="19">
        <f t="shared" si="35"/>
        <v>-0.80976469603798451</v>
      </c>
      <c r="P188" s="18">
        <f t="shared" si="36"/>
        <v>1.0616262402199825</v>
      </c>
      <c r="Q188" s="19">
        <f t="shared" si="37"/>
        <v>6.1626240219982531</v>
      </c>
      <c r="R188" s="9">
        <v>1.9</v>
      </c>
      <c r="S188" s="20">
        <f t="shared" si="38"/>
        <v>1.0225251663948665</v>
      </c>
      <c r="T188" s="21">
        <f t="shared" si="39"/>
        <v>7.4692290285005569E-3</v>
      </c>
      <c r="U188" s="20">
        <f t="shared" si="40"/>
        <v>1.0225251663948665</v>
      </c>
      <c r="V188" s="21">
        <f t="shared" si="41"/>
        <v>2.2525166394866458</v>
      </c>
    </row>
    <row r="189" spans="1:22" x14ac:dyDescent="0.3">
      <c r="A189">
        <f t="shared" si="28"/>
        <v>187</v>
      </c>
      <c r="B189" s="7">
        <v>44103</v>
      </c>
      <c r="C189" s="8">
        <v>2.5525000000000002</v>
      </c>
      <c r="D189" s="11">
        <f>TRUNC(1000/((1+C189/100)^(NETWORKDAYS($B189,$C$2-1,Feriados!$A$1:$A$936)/252)),6)</f>
        <v>981.37219300000004</v>
      </c>
      <c r="E189" s="13">
        <f t="shared" si="29"/>
        <v>-6.3074064561086107E-2</v>
      </c>
      <c r="F189" s="12">
        <f t="shared" si="30"/>
        <v>1.0534957826920175</v>
      </c>
      <c r="G189" s="13">
        <f t="shared" si="31"/>
        <v>5.3495782692017491</v>
      </c>
      <c r="H189" s="8">
        <v>4.0930999999999997</v>
      </c>
      <c r="I189" s="14">
        <f>TRUNC(1000/((1+H189/100)^(NETWORKDAYS($B189,$H$2-1,Feriados!$A$1:$A$936)/252)),6)</f>
        <v>932.35377800000003</v>
      </c>
      <c r="J189" s="16">
        <f t="shared" si="32"/>
        <v>-0.24052886311421995</v>
      </c>
      <c r="K189" s="15">
        <f t="shared" si="33"/>
        <v>1.0661221290384213</v>
      </c>
      <c r="L189" s="16">
        <f t="shared" si="34"/>
        <v>6.6122129038421296</v>
      </c>
      <c r="M189" s="8">
        <v>5.4726999999999997</v>
      </c>
      <c r="N189" s="17">
        <f>TRUNC(1000/((1+M189/100)^(NETWORKDAYS($B189,$M$2-1,Feriados!$A$1:$A$936)/252)),6)</f>
        <v>864.06910300000004</v>
      </c>
      <c r="O189" s="19">
        <f t="shared" si="35"/>
        <v>-0.24892724973442082</v>
      </c>
      <c r="P189" s="18">
        <f t="shared" si="36"/>
        <v>1.058983563217744</v>
      </c>
      <c r="Q189" s="19">
        <f t="shared" si="37"/>
        <v>5.8983563217744006</v>
      </c>
      <c r="R189" s="9">
        <v>1.9</v>
      </c>
      <c r="S189" s="20">
        <f t="shared" si="38"/>
        <v>1.0226015411414187</v>
      </c>
      <c r="T189" s="21">
        <f t="shared" si="39"/>
        <v>7.4692290285005569E-3</v>
      </c>
      <c r="U189" s="20">
        <f t="shared" si="40"/>
        <v>1.0226015411414187</v>
      </c>
      <c r="V189" s="21">
        <f t="shared" si="41"/>
        <v>2.2601541141418657</v>
      </c>
    </row>
    <row r="190" spans="1:22" x14ac:dyDescent="0.3">
      <c r="A190">
        <f t="shared" si="28"/>
        <v>188</v>
      </c>
      <c r="B190" s="7">
        <v>44104</v>
      </c>
      <c r="C190" s="8">
        <v>2.4883999999999999</v>
      </c>
      <c r="D190" s="11">
        <f>TRUNC(1000/((1+C190/100)^(NETWORKDAYS($B190,$C$2-1,Feriados!$A$1:$A$936)/252)),6)</f>
        <v>981.92583100000002</v>
      </c>
      <c r="E190" s="13">
        <f t="shared" si="29"/>
        <v>5.6414681804617395E-2</v>
      </c>
      <c r="F190" s="12">
        <f t="shared" si="30"/>
        <v>1.0540901089856483</v>
      </c>
      <c r="G190" s="13">
        <f t="shared" si="31"/>
        <v>5.4090108985648255</v>
      </c>
      <c r="H190" s="8">
        <v>3.9152999999999998</v>
      </c>
      <c r="I190" s="14">
        <f>TRUNC(1000/((1+H190/100)^(NETWORKDAYS($B190,$H$2-1,Feriados!$A$1:$A$936)/252)),6)</f>
        <v>935.28347099999996</v>
      </c>
      <c r="J190" s="16">
        <f t="shared" si="32"/>
        <v>0.31422546560431197</v>
      </c>
      <c r="K190" s="15">
        <f t="shared" si="33"/>
        <v>1.0694721562623029</v>
      </c>
      <c r="L190" s="16">
        <f t="shared" si="34"/>
        <v>6.9472156262302853</v>
      </c>
      <c r="M190" s="8">
        <v>5.3434999999999997</v>
      </c>
      <c r="N190" s="17">
        <f>TRUNC(1000/((1+M190/100)^(NETWORKDAYS($B190,$M$2-1,Feriados!$A$1:$A$936)/252)),6)</f>
        <v>867.15722100000005</v>
      </c>
      <c r="O190" s="19">
        <f t="shared" si="35"/>
        <v>0.35739248044841521</v>
      </c>
      <c r="P190" s="18">
        <f t="shared" si="36"/>
        <v>1.062768290841869</v>
      </c>
      <c r="Q190" s="19">
        <f t="shared" si="37"/>
        <v>6.2768290841868968</v>
      </c>
      <c r="R190" s="9">
        <v>1.9</v>
      </c>
      <c r="S190" s="20">
        <f t="shared" si="38"/>
        <v>1.0226779215925754</v>
      </c>
      <c r="T190" s="21">
        <f t="shared" si="39"/>
        <v>7.4692290285005569E-3</v>
      </c>
      <c r="U190" s="20">
        <f t="shared" si="40"/>
        <v>1.0226779215925754</v>
      </c>
      <c r="V190" s="21">
        <f t="shared" si="41"/>
        <v>2.2677921592575423</v>
      </c>
    </row>
    <row r="191" spans="1:22" x14ac:dyDescent="0.3">
      <c r="A191">
        <f t="shared" si="28"/>
        <v>189</v>
      </c>
      <c r="B191" s="7">
        <v>44105</v>
      </c>
      <c r="C191" s="8">
        <v>2.5428999999999999</v>
      </c>
      <c r="D191" s="11">
        <f>TRUNC(1000/((1+C191/100)^(NETWORKDAYS($B191,$C$2-1,Feriados!$A$1:$A$936)/252)),6)</f>
        <v>981.636349</v>
      </c>
      <c r="E191" s="13">
        <f t="shared" si="29"/>
        <v>-2.9481045396795302E-2</v>
      </c>
      <c r="F191" s="12">
        <f t="shared" si="30"/>
        <v>1.0537793522020951</v>
      </c>
      <c r="G191" s="13">
        <f t="shared" si="31"/>
        <v>5.3779352202095065</v>
      </c>
      <c r="H191" s="8">
        <v>4.0190999999999999</v>
      </c>
      <c r="I191" s="14">
        <f>TRUNC(1000/((1+H191/100)^(NETWORKDAYS($B191,$H$2-1,Feriados!$A$1:$A$936)/252)),6)</f>
        <v>933.80418599999996</v>
      </c>
      <c r="J191" s="16">
        <f t="shared" si="32"/>
        <v>-0.15816434758740838</v>
      </c>
      <c r="K191" s="15">
        <f t="shared" si="33"/>
        <v>1.0677806326037216</v>
      </c>
      <c r="L191" s="16">
        <f t="shared" si="34"/>
        <v>6.778063260372158</v>
      </c>
      <c r="M191" s="8">
        <v>5.4474</v>
      </c>
      <c r="N191" s="17">
        <f>TRUNC(1000/((1+M191/100)^(NETWORKDAYS($B191,$M$2-1,Feriados!$A$1:$A$936)/252)),6)</f>
        <v>865.001758</v>
      </c>
      <c r="O191" s="19">
        <f t="shared" si="35"/>
        <v>-0.24856657452663189</v>
      </c>
      <c r="P191" s="18">
        <f t="shared" si="36"/>
        <v>1.0601266041061681</v>
      </c>
      <c r="Q191" s="19">
        <f t="shared" si="37"/>
        <v>6.0126604106168102</v>
      </c>
      <c r="R191" s="9">
        <v>1.9</v>
      </c>
      <c r="S191" s="20">
        <f t="shared" si="38"/>
        <v>1.0227543077487631</v>
      </c>
      <c r="T191" s="21">
        <f t="shared" si="39"/>
        <v>7.4692290285005569E-3</v>
      </c>
      <c r="U191" s="20">
        <f t="shared" si="40"/>
        <v>1.0227543077487631</v>
      </c>
      <c r="V191" s="21">
        <f t="shared" si="41"/>
        <v>2.2754307748763081</v>
      </c>
    </row>
    <row r="192" spans="1:22" x14ac:dyDescent="0.3">
      <c r="A192">
        <f t="shared" si="28"/>
        <v>190</v>
      </c>
      <c r="B192" s="7">
        <v>44106</v>
      </c>
      <c r="C192" s="8">
        <v>2.7336999999999998</v>
      </c>
      <c r="D192" s="11">
        <f>TRUNC(1000/((1+C192/100)^(NETWORKDAYS($B192,$C$2-1,Feriados!$A$1:$A$936)/252)),6)</f>
        <v>980.39530300000001</v>
      </c>
      <c r="E192" s="13">
        <f t="shared" si="29"/>
        <v>-0.12642624748606668</v>
      </c>
      <c r="F192" s="12">
        <f t="shared" si="30"/>
        <v>1.0524470985103229</v>
      </c>
      <c r="G192" s="13">
        <f t="shared" si="31"/>
        <v>5.244709851032292</v>
      </c>
      <c r="H192" s="8">
        <v>4.3037000000000001</v>
      </c>
      <c r="I192" s="14">
        <f>TRUNC(1000/((1+H192/100)^(NETWORKDAYS($B192,$H$2-1,Feriados!$A$1:$A$936)/252)),6)</f>
        <v>929.53547900000001</v>
      </c>
      <c r="J192" s="16">
        <f t="shared" si="32"/>
        <v>-0.4571308486295389</v>
      </c>
      <c r="K192" s="15">
        <f t="shared" si="33"/>
        <v>1.0628994779363983</v>
      </c>
      <c r="L192" s="16">
        <f t="shared" si="34"/>
        <v>6.2899477936398274</v>
      </c>
      <c r="M192" s="8">
        <v>5.6717000000000004</v>
      </c>
      <c r="N192" s="17">
        <f>TRUNC(1000/((1+M192/100)^(NETWORKDAYS($B192,$M$2-1,Feriados!$A$1:$A$936)/252)),6)</f>
        <v>860.17924900000003</v>
      </c>
      <c r="O192" s="19">
        <f t="shared" si="35"/>
        <v>-0.55751435825405204</v>
      </c>
      <c r="P192" s="18">
        <f t="shared" si="36"/>
        <v>1.0542162460726052</v>
      </c>
      <c r="Q192" s="19">
        <f t="shared" si="37"/>
        <v>5.4216246072605223</v>
      </c>
      <c r="R192" s="9">
        <v>1.9</v>
      </c>
      <c r="S192" s="20">
        <f t="shared" si="38"/>
        <v>1.0228306996104077</v>
      </c>
      <c r="T192" s="21">
        <f t="shared" si="39"/>
        <v>7.4692290285005569E-3</v>
      </c>
      <c r="U192" s="20">
        <f t="shared" si="40"/>
        <v>1.0228306996104077</v>
      </c>
      <c r="V192" s="21">
        <f t="shared" si="41"/>
        <v>2.2830699610407734</v>
      </c>
    </row>
    <row r="193" spans="1:22" x14ac:dyDescent="0.3">
      <c r="A193">
        <f t="shared" si="28"/>
        <v>191</v>
      </c>
      <c r="B193" s="7">
        <v>44109</v>
      </c>
      <c r="C193" s="8">
        <v>2.6202000000000001</v>
      </c>
      <c r="D193" s="11">
        <f>TRUNC(1000/((1+C193/100)^(NETWORKDAYS($B193,$C$2-1,Feriados!$A$1:$A$936)/252)),6)</f>
        <v>981.29193899999996</v>
      </c>
      <c r="E193" s="13">
        <f t="shared" si="29"/>
        <v>9.1456578510351605E-2</v>
      </c>
      <c r="F193" s="12">
        <f t="shared" si="30"/>
        <v>1.053409630617252</v>
      </c>
      <c r="G193" s="13">
        <f t="shared" si="31"/>
        <v>5.3409630617252013</v>
      </c>
      <c r="H193" s="8">
        <v>4.1327999999999996</v>
      </c>
      <c r="I193" s="14">
        <f>TRUNC(1000/((1+H193/100)^(NETWORKDAYS($B193,$H$2-1,Feriados!$A$1:$A$936)/252)),6)</f>
        <v>932.33234900000002</v>
      </c>
      <c r="J193" s="16">
        <f t="shared" si="32"/>
        <v>0.30088899920301948</v>
      </c>
      <c r="K193" s="15">
        <f t="shared" si="33"/>
        <v>1.0660976255380952</v>
      </c>
      <c r="L193" s="16">
        <f t="shared" si="34"/>
        <v>6.6097625538095173</v>
      </c>
      <c r="M193" s="8">
        <v>5.4968000000000004</v>
      </c>
      <c r="N193" s="17">
        <f>TRUNC(1000/((1+M193/100)^(NETWORKDAYS($B193,$M$2-1,Feriados!$A$1:$A$936)/252)),6)</f>
        <v>864.26172099999997</v>
      </c>
      <c r="O193" s="19">
        <f t="shared" si="35"/>
        <v>0.47460712459013177</v>
      </c>
      <c r="P193" s="18">
        <f t="shared" si="36"/>
        <v>1.0592196314850524</v>
      </c>
      <c r="Q193" s="19">
        <f t="shared" si="37"/>
        <v>5.9219631485052382</v>
      </c>
      <c r="R193" s="9">
        <v>1.9</v>
      </c>
      <c r="S193" s="20">
        <f t="shared" si="38"/>
        <v>1.0229070971779355</v>
      </c>
      <c r="T193" s="21">
        <f t="shared" si="39"/>
        <v>7.4692290285005569E-3</v>
      </c>
      <c r="U193" s="20">
        <f t="shared" si="40"/>
        <v>1.0229070971779355</v>
      </c>
      <c r="V193" s="21">
        <f t="shared" si="41"/>
        <v>2.2907097177935487</v>
      </c>
    </row>
    <row r="194" spans="1:22" x14ac:dyDescent="0.3">
      <c r="A194">
        <f t="shared" si="28"/>
        <v>192</v>
      </c>
      <c r="B194" s="7">
        <v>44110</v>
      </c>
      <c r="C194" s="8">
        <v>2.6886000000000001</v>
      </c>
      <c r="D194" s="11">
        <f>TRUNC(1000/((1+C194/100)^(NETWORKDAYS($B194,$C$2-1,Feriados!$A$1:$A$936)/252)),6)</f>
        <v>980.91791000000001</v>
      </c>
      <c r="E194" s="13">
        <f t="shared" si="29"/>
        <v>-3.8115976004160501E-2</v>
      </c>
      <c r="F194" s="12">
        <f t="shared" si="30"/>
        <v>1.0530081132552205</v>
      </c>
      <c r="G194" s="13">
        <f t="shared" si="31"/>
        <v>5.3008113255220479</v>
      </c>
      <c r="H194" s="8">
        <v>4.2922000000000002</v>
      </c>
      <c r="I194" s="14">
        <f>TRUNC(1000/((1+H194/100)^(NETWORKDAYS($B194,$H$2-1,Feriados!$A$1:$A$936)/252)),6)</f>
        <v>930.02337999999997</v>
      </c>
      <c r="J194" s="16">
        <f t="shared" si="32"/>
        <v>-0.2476551416966899</v>
      </c>
      <c r="K194" s="15">
        <f t="shared" si="33"/>
        <v>1.0634573799529436</v>
      </c>
      <c r="L194" s="16">
        <f t="shared" si="34"/>
        <v>6.3457379952943649</v>
      </c>
      <c r="M194" s="8">
        <v>5.6646999999999998</v>
      </c>
      <c r="N194" s="17">
        <f>TRUNC(1000/((1+M194/100)^(NETWORKDAYS($B194,$M$2-1,Feriados!$A$1:$A$936)/252)),6)</f>
        <v>860.71114799999998</v>
      </c>
      <c r="O194" s="19">
        <f t="shared" si="35"/>
        <v>-0.41082150391802408</v>
      </c>
      <c r="P194" s="18">
        <f t="shared" si="36"/>
        <v>1.0548681294651905</v>
      </c>
      <c r="Q194" s="19">
        <f t="shared" si="37"/>
        <v>5.4868129465190485</v>
      </c>
      <c r="R194" s="9">
        <v>1.9</v>
      </c>
      <c r="S194" s="20">
        <f t="shared" si="38"/>
        <v>1.0229835004517724</v>
      </c>
      <c r="T194" s="21">
        <f t="shared" si="39"/>
        <v>7.4692290285005569E-3</v>
      </c>
      <c r="U194" s="20">
        <f t="shared" si="40"/>
        <v>1.0229835004517724</v>
      </c>
      <c r="V194" s="21">
        <f t="shared" si="41"/>
        <v>2.2983500451772443</v>
      </c>
    </row>
    <row r="195" spans="1:22" x14ac:dyDescent="0.3">
      <c r="A195">
        <f t="shared" si="28"/>
        <v>193</v>
      </c>
      <c r="B195" s="7">
        <v>44111</v>
      </c>
      <c r="C195" s="8">
        <v>2.6560999999999999</v>
      </c>
      <c r="D195" s="11">
        <f>TRUNC(1000/((1+C195/100)^(NETWORKDAYS($B195,$C$2-1,Feriados!$A$1:$A$936)/252)),6)</f>
        <v>981.24548700000003</v>
      </c>
      <c r="E195" s="13">
        <f t="shared" si="29"/>
        <v>3.3394945352771543E-2</v>
      </c>
      <c r="F195" s="12">
        <f t="shared" si="30"/>
        <v>1.0533597647392023</v>
      </c>
      <c r="G195" s="13">
        <f t="shared" si="31"/>
        <v>5.3359764739202342</v>
      </c>
      <c r="H195" s="8">
        <v>4.2350000000000003</v>
      </c>
      <c r="I195" s="14">
        <f>TRUNC(1000/((1+H195/100)^(NETWORKDAYS($B195,$H$2-1,Feriados!$A$1:$A$936)/252)),6)</f>
        <v>931.05776800000001</v>
      </c>
      <c r="J195" s="16">
        <f t="shared" si="32"/>
        <v>0.11122172003892317</v>
      </c>
      <c r="K195" s="15">
        <f t="shared" si="33"/>
        <v>1.0646401755428081</v>
      </c>
      <c r="L195" s="16">
        <f t="shared" si="34"/>
        <v>6.4640175542808098</v>
      </c>
      <c r="M195" s="8">
        <v>5.6935000000000002</v>
      </c>
      <c r="N195" s="17">
        <f>TRUNC(1000/((1+M195/100)^(NETWORKDAYS($B195,$M$2-1,Feriados!$A$1:$A$936)/252)),6)</f>
        <v>860.26185899999996</v>
      </c>
      <c r="O195" s="19">
        <f t="shared" si="35"/>
        <v>-5.219974216018608E-2</v>
      </c>
      <c r="P195" s="18">
        <f t="shared" si="36"/>
        <v>1.0543174910214796</v>
      </c>
      <c r="Q195" s="19">
        <f t="shared" si="37"/>
        <v>5.4317491021479647</v>
      </c>
      <c r="R195" s="9">
        <v>1.9</v>
      </c>
      <c r="S195" s="20">
        <f t="shared" si="38"/>
        <v>1.0230599094323449</v>
      </c>
      <c r="T195" s="21">
        <f t="shared" si="39"/>
        <v>7.4692290285005569E-3</v>
      </c>
      <c r="U195" s="20">
        <f t="shared" si="40"/>
        <v>1.0230599094323449</v>
      </c>
      <c r="V195" s="21">
        <f t="shared" si="41"/>
        <v>2.3059909432344927</v>
      </c>
    </row>
    <row r="196" spans="1:22" x14ac:dyDescent="0.3">
      <c r="A196">
        <f t="shared" si="28"/>
        <v>194</v>
      </c>
      <c r="B196" s="7">
        <v>44112</v>
      </c>
      <c r="C196" s="8">
        <v>2.5773999999999999</v>
      </c>
      <c r="D196" s="11">
        <f>TRUNC(1000/((1+C196/100)^(NETWORKDAYS($B196,$C$2-1,Feriados!$A$1:$A$936)/252)),6)</f>
        <v>981.88829299999998</v>
      </c>
      <c r="E196" s="13">
        <f t="shared" si="29"/>
        <v>6.5509193011958899E-2</v>
      </c>
      <c r="F196" s="12">
        <f t="shared" si="30"/>
        <v>1.0540498122205957</v>
      </c>
      <c r="G196" s="13">
        <f t="shared" si="31"/>
        <v>5.4049812220595683</v>
      </c>
      <c r="H196" s="8">
        <v>4.13</v>
      </c>
      <c r="I196" s="14">
        <f>TRUNC(1000/((1+H196/100)^(NETWORKDAYS($B196,$H$2-1,Feriados!$A$1:$A$936)/252)),6)</f>
        <v>932.82503699999995</v>
      </c>
      <c r="J196" s="16">
        <f t="shared" si="32"/>
        <v>0.18981303424343565</v>
      </c>
      <c r="K196" s="15">
        <f t="shared" si="33"/>
        <v>1.0666610013637805</v>
      </c>
      <c r="L196" s="16">
        <f t="shared" si="34"/>
        <v>6.6661001363780503</v>
      </c>
      <c r="M196" s="8">
        <v>5.5585000000000004</v>
      </c>
      <c r="N196" s="17">
        <f>TRUNC(1000/((1+M196/100)^(NETWORKDAYS($B196,$M$2-1,Feriados!$A$1:$A$936)/252)),6)</f>
        <v>863.44109500000002</v>
      </c>
      <c r="O196" s="19">
        <f t="shared" si="35"/>
        <v>0.36956607650788786</v>
      </c>
      <c r="P196" s="18">
        <f t="shared" si="36"/>
        <v>1.058213890806984</v>
      </c>
      <c r="Q196" s="19">
        <f t="shared" si="37"/>
        <v>5.8213890806984026</v>
      </c>
      <c r="R196" s="9">
        <v>1.9</v>
      </c>
      <c r="S196" s="20">
        <f t="shared" si="38"/>
        <v>1.0231363241200793</v>
      </c>
      <c r="T196" s="21">
        <f t="shared" si="39"/>
        <v>7.4692290285005569E-3</v>
      </c>
      <c r="U196" s="20">
        <f t="shared" si="40"/>
        <v>1.0231363241200793</v>
      </c>
      <c r="V196" s="21">
        <f t="shared" si="41"/>
        <v>2.3136324120079266</v>
      </c>
    </row>
    <row r="197" spans="1:22" x14ac:dyDescent="0.3">
      <c r="A197">
        <f t="shared" ref="A197:A260" si="42">+A196+1</f>
        <v>195</v>
      </c>
      <c r="B197" s="7">
        <v>44113</v>
      </c>
      <c r="C197" s="8">
        <v>2.5676999999999999</v>
      </c>
      <c r="D197" s="11">
        <f>TRUNC(1000/((1+C197/100)^(NETWORKDAYS($B197,$C$2-1,Feriados!$A$1:$A$936)/252)),6)</f>
        <v>982.05378399999995</v>
      </c>
      <c r="E197" s="13">
        <f t="shared" ref="E197:E260" si="43">+(D197/D196-1)*100</f>
        <v>1.6854361252671701E-2</v>
      </c>
      <c r="F197" s="12">
        <f t="shared" ref="F197:F260" si="44">+(1+E197/100)*F196</f>
        <v>1.0542274655837305</v>
      </c>
      <c r="G197" s="13">
        <f t="shared" ref="G197:G260" si="45">+(F197-1)*100</f>
        <v>5.4227465583730483</v>
      </c>
      <c r="H197" s="8">
        <v>4.1597999999999997</v>
      </c>
      <c r="I197" s="14">
        <f>TRUNC(1000/((1+H197/100)^(NETWORKDAYS($B197,$H$2-1,Feriados!$A$1:$A$936)/252)),6)</f>
        <v>932.51732100000004</v>
      </c>
      <c r="J197" s="16">
        <f t="shared" ref="J197:J260" si="46">+(I197/I196-1)*100</f>
        <v>-3.2987536547002261E-2</v>
      </c>
      <c r="K197" s="15">
        <f t="shared" ref="K197:K260" si="47">+(1+J197/100)*K196</f>
        <v>1.066309136176123</v>
      </c>
      <c r="L197" s="16">
        <f t="shared" ref="L197:L253" si="48">+(K197-1)*100</f>
        <v>6.6309136176122996</v>
      </c>
      <c r="M197" s="8">
        <v>5.5640999999999998</v>
      </c>
      <c r="N197" s="17">
        <f>TRUNC(1000/((1+M197/100)^(NETWORKDAYS($B197,$M$2-1,Feriados!$A$1:$A$936)/252)),6)</f>
        <v>863.50229899999999</v>
      </c>
      <c r="O197" s="19">
        <f t="shared" ref="O197:O260" si="49">+(N197/N196-1)*100</f>
        <v>7.0883816341904549E-3</v>
      </c>
      <c r="P197" s="18">
        <f t="shared" ref="P197:P260" si="50">+(1+O197/100)*P196</f>
        <v>1.0582889010460705</v>
      </c>
      <c r="Q197" s="19">
        <f t="shared" ref="Q197:Q253" si="51">+(P197-1)*100</f>
        <v>5.828890104607054</v>
      </c>
      <c r="R197" s="9">
        <v>1.9</v>
      </c>
      <c r="S197" s="20">
        <f t="shared" ref="S197:S253" si="52">+((R196/100+1)^(1/252))*S196</f>
        <v>1.0232127445154016</v>
      </c>
      <c r="T197" s="21">
        <f t="shared" ref="T197:T260" si="53">+(S197/S196-1)*100</f>
        <v>7.4692290285005569E-3</v>
      </c>
      <c r="U197" s="20">
        <f t="shared" ref="U197:U260" si="54">+(1+T197/100)*U196</f>
        <v>1.0232127445154016</v>
      </c>
      <c r="V197" s="21">
        <f t="shared" ref="V197:V260" si="55">+(U197-1)*100</f>
        <v>2.3212744515401562</v>
      </c>
    </row>
    <row r="198" spans="1:22" x14ac:dyDescent="0.3">
      <c r="A198">
        <f t="shared" si="42"/>
        <v>196</v>
      </c>
      <c r="B198" s="7">
        <v>44117</v>
      </c>
      <c r="C198" s="8">
        <v>2.5629</v>
      </c>
      <c r="D198" s="11">
        <f>TRUNC(1000/((1+C198/100)^(NETWORKDAYS($B198,$C$2-1,Feriados!$A$1:$A$936)/252)),6)</f>
        <v>982.18524000000002</v>
      </c>
      <c r="E198" s="13">
        <f t="shared" si="43"/>
        <v>1.3385824905087773E-2</v>
      </c>
      <c r="F198" s="12">
        <f t="shared" si="44"/>
        <v>1.0543685826263749</v>
      </c>
      <c r="G198" s="13">
        <f t="shared" si="45"/>
        <v>5.4368582626374895</v>
      </c>
      <c r="H198" s="8">
        <v>4.1256000000000004</v>
      </c>
      <c r="I198" s="14">
        <f>TRUNC(1000/((1+H198/100)^(NETWORKDAYS($B198,$H$2-1,Feriados!$A$1:$A$936)/252)),6)</f>
        <v>933.19213999999999</v>
      </c>
      <c r="J198" s="16">
        <f t="shared" si="46"/>
        <v>7.2365304622579174E-2</v>
      </c>
      <c r="K198" s="15">
        <f t="shared" si="47"/>
        <v>1.0670807740307353</v>
      </c>
      <c r="L198" s="16">
        <f t="shared" si="48"/>
        <v>6.7080774030735313</v>
      </c>
      <c r="M198" s="8">
        <v>5.4390999999999998</v>
      </c>
      <c r="N198" s="17">
        <f>TRUNC(1000/((1+M198/100)^(NETWORKDAYS($B198,$M$2-1,Feriados!$A$1:$A$936)/252)),6)</f>
        <v>866.46174599999995</v>
      </c>
      <c r="O198" s="19">
        <f t="shared" si="49"/>
        <v>0.34272601282325788</v>
      </c>
      <c r="P198" s="18">
        <f t="shared" si="50"/>
        <v>1.0619159324007768</v>
      </c>
      <c r="Q198" s="19">
        <f t="shared" si="51"/>
        <v>6.1915932400776752</v>
      </c>
      <c r="R198" s="9">
        <v>1.9</v>
      </c>
      <c r="S198" s="20">
        <f t="shared" si="52"/>
        <v>1.0232891706187381</v>
      </c>
      <c r="T198" s="21">
        <f t="shared" si="53"/>
        <v>7.4692290285005569E-3</v>
      </c>
      <c r="U198" s="20">
        <f t="shared" si="54"/>
        <v>1.0232891706187381</v>
      </c>
      <c r="V198" s="21">
        <f t="shared" si="55"/>
        <v>2.3289170618738142</v>
      </c>
    </row>
    <row r="199" spans="1:22" x14ac:dyDescent="0.3">
      <c r="A199">
        <f t="shared" si="42"/>
        <v>197</v>
      </c>
      <c r="B199" s="7">
        <v>44118</v>
      </c>
      <c r="C199" s="8">
        <v>2.5451999999999999</v>
      </c>
      <c r="D199" s="11">
        <f>TRUNC(1000/((1+C199/100)^(NETWORKDAYS($B199,$C$2-1,Feriados!$A$1:$A$936)/252)),6)</f>
        <v>982.40363500000001</v>
      </c>
      <c r="E199" s="13">
        <f t="shared" si="43"/>
        <v>2.2235622274258127E-2</v>
      </c>
      <c r="F199" s="12">
        <f t="shared" si="44"/>
        <v>1.0546030280417862</v>
      </c>
      <c r="G199" s="13">
        <f t="shared" si="45"/>
        <v>5.4603028041786184</v>
      </c>
      <c r="H199" s="8">
        <v>4.0884</v>
      </c>
      <c r="I199" s="14">
        <f>TRUNC(1000/((1+H199/100)^(NETWORKDAYS($B199,$H$2-1,Feriados!$A$1:$A$936)/252)),6)</f>
        <v>933.911112</v>
      </c>
      <c r="J199" s="16">
        <f t="shared" si="46"/>
        <v>7.704436944786508E-2</v>
      </c>
      <c r="K199" s="15">
        <f t="shared" si="47"/>
        <v>1.0679028996845867</v>
      </c>
      <c r="L199" s="16">
        <f t="shared" si="48"/>
        <v>6.7902899684586737</v>
      </c>
      <c r="M199" s="8">
        <v>5.4116</v>
      </c>
      <c r="N199" s="17">
        <f>TRUNC(1000/((1+M199/100)^(NETWORKDAYS($B199,$M$2-1,Feriados!$A$1:$A$936)/252)),6)</f>
        <v>867.25499300000001</v>
      </c>
      <c r="O199" s="19">
        <f t="shared" si="49"/>
        <v>9.1550146750507544E-2</v>
      </c>
      <c r="P199" s="18">
        <f t="shared" si="50"/>
        <v>1.0628881179952567</v>
      </c>
      <c r="Q199" s="19">
        <f t="shared" si="51"/>
        <v>6.2888117995256732</v>
      </c>
      <c r="R199" s="9">
        <v>1.9</v>
      </c>
      <c r="S199" s="20">
        <f t="shared" si="52"/>
        <v>1.0233656024305156</v>
      </c>
      <c r="T199" s="21">
        <f t="shared" si="53"/>
        <v>7.4692290285005569E-3</v>
      </c>
      <c r="U199" s="20">
        <f t="shared" si="54"/>
        <v>1.0233656024305156</v>
      </c>
      <c r="V199" s="21">
        <f t="shared" si="55"/>
        <v>2.3365602430515553</v>
      </c>
    </row>
    <row r="200" spans="1:22" x14ac:dyDescent="0.3">
      <c r="A200">
        <f t="shared" si="42"/>
        <v>198</v>
      </c>
      <c r="B200" s="7">
        <v>44119</v>
      </c>
      <c r="C200" s="8">
        <v>2.6271</v>
      </c>
      <c r="D200" s="11">
        <f>TRUNC(1000/((1+C200/100)^(NETWORKDAYS($B200,$C$2-1,Feriados!$A$1:$A$936)/252)),6)</f>
        <v>981.95083899999997</v>
      </c>
      <c r="E200" s="13">
        <f t="shared" si="43"/>
        <v>-4.6090627504657977E-2</v>
      </c>
      <c r="F200" s="12">
        <f t="shared" si="44"/>
        <v>1.0541169548884786</v>
      </c>
      <c r="G200" s="13">
        <f t="shared" si="45"/>
        <v>5.4116954888478563</v>
      </c>
      <c r="H200" s="8">
        <v>4.2213000000000003</v>
      </c>
      <c r="I200" s="14">
        <f>TRUNC(1000/((1+H200/100)^(NETWORKDAYS($B200,$H$2-1,Feriados!$A$1:$A$936)/252)),6)</f>
        <v>932.03285100000005</v>
      </c>
      <c r="J200" s="16">
        <f t="shared" si="46"/>
        <v>-0.20111774834519203</v>
      </c>
      <c r="K200" s="15">
        <f t="shared" si="47"/>
        <v>1.065755157418228</v>
      </c>
      <c r="L200" s="16">
        <f t="shared" si="48"/>
        <v>6.5755157418228016</v>
      </c>
      <c r="M200" s="8">
        <v>5.5913000000000004</v>
      </c>
      <c r="N200" s="17">
        <f>TRUNC(1000/((1+M200/100)^(NETWORKDAYS($B200,$M$2-1,Feriados!$A$1:$A$936)/252)),6)</f>
        <v>863.45863199999997</v>
      </c>
      <c r="O200" s="19">
        <f t="shared" si="49"/>
        <v>-0.43774449621416522</v>
      </c>
      <c r="P200" s="18">
        <f t="shared" si="50"/>
        <v>1.0582353837578182</v>
      </c>
      <c r="Q200" s="19">
        <f t="shared" si="51"/>
        <v>5.8235383757818227</v>
      </c>
      <c r="R200" s="9">
        <v>1.9</v>
      </c>
      <c r="S200" s="20">
        <f t="shared" si="52"/>
        <v>1.0234420399511599</v>
      </c>
      <c r="T200" s="21">
        <f t="shared" si="53"/>
        <v>7.4692290285005569E-3</v>
      </c>
      <c r="U200" s="20">
        <f t="shared" si="54"/>
        <v>1.0234420399511599</v>
      </c>
      <c r="V200" s="21">
        <f t="shared" si="55"/>
        <v>2.3442039951159899</v>
      </c>
    </row>
    <row r="201" spans="1:22" x14ac:dyDescent="0.3">
      <c r="A201">
        <f t="shared" si="42"/>
        <v>199</v>
      </c>
      <c r="B201" s="7">
        <v>44120</v>
      </c>
      <c r="C201" s="8">
        <v>2.6848000000000001</v>
      </c>
      <c r="D201" s="11">
        <f>TRUNC(1000/((1+C201/100)^(NETWORKDAYS($B201,$C$2-1,Feriados!$A$1:$A$936)/252)),6)</f>
        <v>981.66645400000004</v>
      </c>
      <c r="E201" s="13">
        <f t="shared" si="43"/>
        <v>-2.8961225827717207E-2</v>
      </c>
      <c r="F201" s="12">
        <f t="shared" si="44"/>
        <v>1.053811669696685</v>
      </c>
      <c r="G201" s="13">
        <f t="shared" si="45"/>
        <v>5.3811669696685049</v>
      </c>
      <c r="H201" s="8">
        <v>4.3044000000000002</v>
      </c>
      <c r="I201" s="14">
        <f>TRUNC(1000/((1+H201/100)^(NETWORKDAYS($B201,$H$2-1,Feriados!$A$1:$A$936)/252)),6)</f>
        <v>930.92476099999999</v>
      </c>
      <c r="J201" s="16">
        <f t="shared" si="46"/>
        <v>-0.11888958622124912</v>
      </c>
      <c r="K201" s="15">
        <f t="shared" si="47"/>
        <v>1.0644880855214418</v>
      </c>
      <c r="L201" s="16">
        <f t="shared" si="48"/>
        <v>6.4488085521441807</v>
      </c>
      <c r="M201" s="8">
        <v>5.6759000000000004</v>
      </c>
      <c r="N201" s="17">
        <f>TRUNC(1000/((1+M201/100)^(NETWORKDAYS($B201,$M$2-1,Feriados!$A$1:$A$936)/252)),6)</f>
        <v>861.78339200000005</v>
      </c>
      <c r="O201" s="19">
        <f t="shared" si="49"/>
        <v>-0.19401508513726684</v>
      </c>
      <c r="P201" s="18">
        <f t="shared" si="50"/>
        <v>1.0561822474770679</v>
      </c>
      <c r="Q201" s="19">
        <f t="shared" si="51"/>
        <v>5.6182247477067904</v>
      </c>
      <c r="R201" s="9">
        <v>1.9</v>
      </c>
      <c r="S201" s="20">
        <f t="shared" si="52"/>
        <v>1.0235184831810977</v>
      </c>
      <c r="T201" s="21">
        <f t="shared" si="53"/>
        <v>7.4692290285005569E-3</v>
      </c>
      <c r="U201" s="20">
        <f t="shared" si="54"/>
        <v>1.0235184831810977</v>
      </c>
      <c r="V201" s="21">
        <f t="shared" si="55"/>
        <v>2.3518483181097727</v>
      </c>
    </row>
    <row r="202" spans="1:22" x14ac:dyDescent="0.3">
      <c r="A202">
        <f t="shared" si="42"/>
        <v>200</v>
      </c>
      <c r="B202" s="7">
        <v>44123</v>
      </c>
      <c r="C202" s="8">
        <v>2.5971000000000002</v>
      </c>
      <c r="D202" s="11">
        <f>TRUNC(1000/((1+C202/100)^(NETWORKDAYS($B202,$C$2-1,Feriados!$A$1:$A$936)/252)),6)</f>
        <v>982.35238000000004</v>
      </c>
      <c r="E202" s="13">
        <f t="shared" si="43"/>
        <v>6.9873631436112582E-2</v>
      </c>
      <c r="F202" s="12">
        <f t="shared" si="44"/>
        <v>1.0545480061787997</v>
      </c>
      <c r="G202" s="13">
        <f t="shared" si="45"/>
        <v>5.4548006178799735</v>
      </c>
      <c r="H202" s="8">
        <v>4.21</v>
      </c>
      <c r="I202" s="14">
        <f>TRUNC(1000/((1+H202/100)^(NETWORKDAYS($B202,$H$2-1,Feriados!$A$1:$A$936)/252)),6)</f>
        <v>932.51005499999997</v>
      </c>
      <c r="J202" s="16">
        <f t="shared" si="46"/>
        <v>0.17029238735652985</v>
      </c>
      <c r="K202" s="15">
        <f t="shared" si="47"/>
        <v>1.066300827695402</v>
      </c>
      <c r="L202" s="16">
        <f t="shared" si="48"/>
        <v>6.630082769540202</v>
      </c>
      <c r="M202" s="8">
        <v>5.55</v>
      </c>
      <c r="N202" s="17">
        <f>TRUNC(1000/((1+M202/100)^(NETWORKDAYS($B202,$M$2-1,Feriados!$A$1:$A$936)/252)),6)</f>
        <v>864.74123699999996</v>
      </c>
      <c r="O202" s="19">
        <f t="shared" si="49"/>
        <v>0.34322371810107111</v>
      </c>
      <c r="P202" s="18">
        <f t="shared" si="50"/>
        <v>1.0598073154567822</v>
      </c>
      <c r="Q202" s="19">
        <f t="shared" si="51"/>
        <v>5.9807315456782195</v>
      </c>
      <c r="R202" s="9">
        <v>1.9</v>
      </c>
      <c r="S202" s="20">
        <f t="shared" si="52"/>
        <v>1.0235949321207556</v>
      </c>
      <c r="T202" s="21">
        <f t="shared" si="53"/>
        <v>7.4692290285005569E-3</v>
      </c>
      <c r="U202" s="20">
        <f t="shared" si="54"/>
        <v>1.0235949321207556</v>
      </c>
      <c r="V202" s="21">
        <f t="shared" si="55"/>
        <v>2.3594932120755585</v>
      </c>
    </row>
    <row r="203" spans="1:22" x14ac:dyDescent="0.3">
      <c r="A203">
        <f t="shared" si="42"/>
        <v>201</v>
      </c>
      <c r="B203" s="7">
        <v>44124</v>
      </c>
      <c r="C203" s="8">
        <v>2.5655999999999999</v>
      </c>
      <c r="D203" s="11">
        <f>TRUNC(1000/((1+C203/100)^(NETWORKDAYS($B203,$C$2-1,Feriados!$A$1:$A$936)/252)),6)</f>
        <v>982.660662</v>
      </c>
      <c r="E203" s="13">
        <f t="shared" si="43"/>
        <v>3.1382017927206185E-2</v>
      </c>
      <c r="F203" s="12">
        <f t="shared" si="44"/>
        <v>1.0548789446231497</v>
      </c>
      <c r="G203" s="13">
        <f t="shared" si="45"/>
        <v>5.4878944623149684</v>
      </c>
      <c r="H203" s="8">
        <v>4.1242000000000001</v>
      </c>
      <c r="I203" s="14">
        <f>TRUNC(1000/((1+H203/100)^(NETWORKDAYS($B203,$H$2-1,Feriados!$A$1:$A$936)/252)),6)</f>
        <v>933.96221500000001</v>
      </c>
      <c r="J203" s="16">
        <f t="shared" si="46"/>
        <v>0.15572593477291008</v>
      </c>
      <c r="K203" s="15">
        <f t="shared" si="47"/>
        <v>1.067961334626822</v>
      </c>
      <c r="L203" s="16">
        <f t="shared" si="48"/>
        <v>6.7961334626821968</v>
      </c>
      <c r="M203" s="8">
        <v>5.4077999999999999</v>
      </c>
      <c r="N203" s="17">
        <f>TRUNC(1000/((1+M203/100)^(NETWORKDAYS($B203,$M$2-1,Feriados!$A$1:$A$936)/252)),6)</f>
        <v>868.06486299999995</v>
      </c>
      <c r="O203" s="19">
        <f t="shared" si="49"/>
        <v>0.38434919693786096</v>
      </c>
      <c r="P203" s="18">
        <f t="shared" si="50"/>
        <v>1.063880676362829</v>
      </c>
      <c r="Q203" s="19">
        <f t="shared" si="51"/>
        <v>6.3880676362829014</v>
      </c>
      <c r="R203" s="9">
        <v>1.9</v>
      </c>
      <c r="S203" s="20">
        <f t="shared" si="52"/>
        <v>1.0236713867705598</v>
      </c>
      <c r="T203" s="21">
        <f t="shared" si="53"/>
        <v>7.4692290285005569E-3</v>
      </c>
      <c r="U203" s="20">
        <f t="shared" si="54"/>
        <v>1.0236713867705598</v>
      </c>
      <c r="V203" s="21">
        <f t="shared" si="55"/>
        <v>2.3671386770559799</v>
      </c>
    </row>
    <row r="204" spans="1:22" x14ac:dyDescent="0.3">
      <c r="A204">
        <f t="shared" si="42"/>
        <v>202</v>
      </c>
      <c r="B204" s="7">
        <v>44125</v>
      </c>
      <c r="C204" s="8">
        <v>2.5556000000000001</v>
      </c>
      <c r="D204" s="11">
        <f>TRUNC(1000/((1+C204/100)^(NETWORKDAYS($B204,$C$2-1,Feriados!$A$1:$A$936)/252)),6)</f>
        <v>982.82523400000002</v>
      </c>
      <c r="E204" s="13">
        <f t="shared" si="43"/>
        <v>1.6747592161170388E-2</v>
      </c>
      <c r="F204" s="12">
        <f t="shared" si="44"/>
        <v>1.0550556114465892</v>
      </c>
      <c r="G204" s="13">
        <f t="shared" si="45"/>
        <v>5.5055611446589214</v>
      </c>
      <c r="H204" s="8">
        <v>4.1468999999999996</v>
      </c>
      <c r="I204" s="14">
        <f>TRUNC(1000/((1+H204/100)^(NETWORKDAYS($B204,$H$2-1,Feriados!$A$1:$A$936)/252)),6)</f>
        <v>933.76866199999995</v>
      </c>
      <c r="J204" s="16">
        <f t="shared" si="46"/>
        <v>-2.0723857656279598E-2</v>
      </c>
      <c r="K204" s="15">
        <f t="shared" si="47"/>
        <v>1.0677400118400098</v>
      </c>
      <c r="L204" s="16">
        <f t="shared" si="48"/>
        <v>6.7740011840009773</v>
      </c>
      <c r="M204" s="8">
        <v>5.45</v>
      </c>
      <c r="N204" s="17">
        <f>TRUNC(1000/((1+M204/100)^(NETWORKDAYS($B204,$M$2-1,Feriados!$A$1:$A$936)/252)),6)</f>
        <v>867.31453299999998</v>
      </c>
      <c r="O204" s="19">
        <f t="shared" si="49"/>
        <v>-8.6437089206314877E-2</v>
      </c>
      <c r="P204" s="18">
        <f t="shared" si="50"/>
        <v>1.0629610888735526</v>
      </c>
      <c r="Q204" s="19">
        <f t="shared" si="51"/>
        <v>6.2961088873552562</v>
      </c>
      <c r="R204" s="9">
        <v>1.9</v>
      </c>
      <c r="S204" s="20">
        <f t="shared" si="52"/>
        <v>1.0237478471309369</v>
      </c>
      <c r="T204" s="21">
        <f t="shared" si="53"/>
        <v>7.4692290285005569E-3</v>
      </c>
      <c r="U204" s="20">
        <f t="shared" si="54"/>
        <v>1.0237478471309369</v>
      </c>
      <c r="V204" s="21">
        <f t="shared" si="55"/>
        <v>2.3747847130936917</v>
      </c>
    </row>
    <row r="205" spans="1:22" x14ac:dyDescent="0.3">
      <c r="A205">
        <f t="shared" si="42"/>
        <v>203</v>
      </c>
      <c r="B205" s="7">
        <v>44126</v>
      </c>
      <c r="C205" s="8">
        <v>2.5548000000000002</v>
      </c>
      <c r="D205" s="11">
        <f>TRUNC(1000/((1+C205/100)^(NETWORKDAYS($B205,$C$2-1,Feriados!$A$1:$A$936)/252)),6)</f>
        <v>982.92889100000002</v>
      </c>
      <c r="E205" s="13">
        <f t="shared" si="43"/>
        <v>1.0546839500458205E-2</v>
      </c>
      <c r="F205" s="12">
        <f t="shared" si="44"/>
        <v>1.055166886468569</v>
      </c>
      <c r="G205" s="13">
        <f t="shared" si="45"/>
        <v>5.5166886468569043</v>
      </c>
      <c r="H205" s="8">
        <v>4.1863999999999999</v>
      </c>
      <c r="I205" s="14">
        <f>TRUNC(1000/((1+H205/100)^(NETWORKDAYS($B205,$H$2-1,Feriados!$A$1:$A$936)/252)),6)</f>
        <v>933.32356600000003</v>
      </c>
      <c r="J205" s="16">
        <f t="shared" si="46"/>
        <v>-4.7666624305697791E-2</v>
      </c>
      <c r="K205" s="15">
        <f t="shared" si="47"/>
        <v>1.0672310562200045</v>
      </c>
      <c r="L205" s="16">
        <f t="shared" si="48"/>
        <v>6.723105622000447</v>
      </c>
      <c r="M205" s="8">
        <v>5.5141</v>
      </c>
      <c r="N205" s="17">
        <f>TRUNC(1000/((1+M205/100)^(NETWORKDAYS($B205,$M$2-1,Feriados!$A$1:$A$936)/252)),6)</f>
        <v>866.08628899999997</v>
      </c>
      <c r="O205" s="19">
        <f t="shared" si="49"/>
        <v>-0.14161459923328623</v>
      </c>
      <c r="P205" s="18">
        <f t="shared" si="50"/>
        <v>1.0614557807875384</v>
      </c>
      <c r="Q205" s="19">
        <f t="shared" si="51"/>
        <v>6.1455780787538439</v>
      </c>
      <c r="R205" s="9">
        <v>1.9</v>
      </c>
      <c r="S205" s="20">
        <f t="shared" si="52"/>
        <v>1.0238243132023135</v>
      </c>
      <c r="T205" s="21">
        <f t="shared" si="53"/>
        <v>7.4692290285005569E-3</v>
      </c>
      <c r="U205" s="20">
        <f t="shared" si="54"/>
        <v>1.0238243132023135</v>
      </c>
      <c r="V205" s="21">
        <f t="shared" si="55"/>
        <v>2.3824313202313485</v>
      </c>
    </row>
    <row r="206" spans="1:22" x14ac:dyDescent="0.3">
      <c r="A206">
        <f t="shared" si="42"/>
        <v>204</v>
      </c>
      <c r="B206" s="7">
        <v>44127</v>
      </c>
      <c r="C206" s="8">
        <v>2.6488</v>
      </c>
      <c r="D206" s="11">
        <f>TRUNC(1000/((1+C206/100)^(NETWORKDAYS($B206,$C$2-1,Feriados!$A$1:$A$936)/252)),6)</f>
        <v>982.41635399999996</v>
      </c>
      <c r="E206" s="13">
        <f t="shared" si="43"/>
        <v>-5.2143853405162144E-2</v>
      </c>
      <c r="F206" s="12">
        <f t="shared" si="44"/>
        <v>1.0546166817941092</v>
      </c>
      <c r="G206" s="13">
        <f t="shared" si="45"/>
        <v>5.4616681794109168</v>
      </c>
      <c r="H206" s="8">
        <v>4.4333999999999998</v>
      </c>
      <c r="I206" s="14">
        <f>TRUNC(1000/((1+H206/100)^(NETWORKDAYS($B206,$H$2-1,Feriados!$A$1:$A$936)/252)),6)</f>
        <v>929.77248999999995</v>
      </c>
      <c r="J206" s="16">
        <f t="shared" si="46"/>
        <v>-0.38047641025706902</v>
      </c>
      <c r="K206" s="15">
        <f t="shared" si="47"/>
        <v>1.0631704938081501</v>
      </c>
      <c r="L206" s="16">
        <f t="shared" si="48"/>
        <v>6.3170493808150097</v>
      </c>
      <c r="M206" s="8">
        <v>5.7545999999999999</v>
      </c>
      <c r="N206" s="17">
        <f>TRUNC(1000/((1+M206/100)^(NETWORKDAYS($B206,$M$2-1,Feriados!$A$1:$A$936)/252)),6)</f>
        <v>861.01179999999999</v>
      </c>
      <c r="O206" s="19">
        <f t="shared" si="49"/>
        <v>-0.58591032607837601</v>
      </c>
      <c r="P206" s="18">
        <f t="shared" si="50"/>
        <v>1.0552366017611483</v>
      </c>
      <c r="Q206" s="19">
        <f t="shared" si="51"/>
        <v>5.5236601761148307</v>
      </c>
      <c r="R206" s="9">
        <v>1.9</v>
      </c>
      <c r="S206" s="20">
        <f t="shared" si="52"/>
        <v>1.0239007849851161</v>
      </c>
      <c r="T206" s="21">
        <f t="shared" si="53"/>
        <v>7.4692290285005569E-3</v>
      </c>
      <c r="U206" s="20">
        <f t="shared" si="54"/>
        <v>1.0239007849851161</v>
      </c>
      <c r="V206" s="21">
        <f t="shared" si="55"/>
        <v>2.3900784985116053</v>
      </c>
    </row>
    <row r="207" spans="1:22" x14ac:dyDescent="0.3">
      <c r="A207">
        <f t="shared" si="42"/>
        <v>205</v>
      </c>
      <c r="B207" s="7">
        <v>44130</v>
      </c>
      <c r="C207" s="8">
        <v>2.6023999999999998</v>
      </c>
      <c r="D207" s="11">
        <f>TRUNC(1000/((1+C207/100)^(NETWORKDAYS($B207,$C$2-1,Feriados!$A$1:$A$936)/252)),6)</f>
        <v>982.81799999999998</v>
      </c>
      <c r="E207" s="13">
        <f t="shared" si="43"/>
        <v>4.0883480651010551E-2</v>
      </c>
      <c r="F207" s="12">
        <f t="shared" si="44"/>
        <v>1.0550478458011527</v>
      </c>
      <c r="G207" s="13">
        <f t="shared" si="45"/>
        <v>5.5047845801152739</v>
      </c>
      <c r="H207" s="8">
        <v>4.4085000000000001</v>
      </c>
      <c r="I207" s="14">
        <f>TRUNC(1000/((1+H207/100)^(NETWORKDAYS($B207,$H$2-1,Feriados!$A$1:$A$936)/252)),6)</f>
        <v>930.30397200000004</v>
      </c>
      <c r="J207" s="16">
        <f t="shared" si="46"/>
        <v>5.7162586085990341E-2</v>
      </c>
      <c r="K207" s="15">
        <f t="shared" si="47"/>
        <v>1.063778229556914</v>
      </c>
      <c r="L207" s="16">
        <f t="shared" si="48"/>
        <v>6.3778229556914035</v>
      </c>
      <c r="M207" s="8">
        <v>5.7232000000000003</v>
      </c>
      <c r="N207" s="17">
        <f>TRUNC(1000/((1+M207/100)^(NETWORKDAYS($B207,$M$2-1,Feriados!$A$1:$A$936)/252)),6)</f>
        <v>861.88625200000001</v>
      </c>
      <c r="O207" s="19">
        <f t="shared" si="49"/>
        <v>0.10156097744538073</v>
      </c>
      <c r="P207" s="18">
        <f t="shared" si="50"/>
        <v>1.0563083103682585</v>
      </c>
      <c r="Q207" s="19">
        <f t="shared" si="51"/>
        <v>5.6308310368258452</v>
      </c>
      <c r="R207" s="9">
        <v>1.9</v>
      </c>
      <c r="S207" s="20">
        <f t="shared" si="52"/>
        <v>1.0239772624797712</v>
      </c>
      <c r="T207" s="21">
        <f t="shared" si="53"/>
        <v>7.4692290285005569E-3</v>
      </c>
      <c r="U207" s="20">
        <f t="shared" si="54"/>
        <v>1.0239772624797712</v>
      </c>
      <c r="V207" s="21">
        <f t="shared" si="55"/>
        <v>2.3977262479771166</v>
      </c>
    </row>
    <row r="208" spans="1:22" x14ac:dyDescent="0.3">
      <c r="A208">
        <f t="shared" si="42"/>
        <v>206</v>
      </c>
      <c r="B208" s="7">
        <v>44131</v>
      </c>
      <c r="C208" s="8">
        <v>2.5929000000000002</v>
      </c>
      <c r="D208" s="11">
        <f>TRUNC(1000/((1+C208/100)^(NETWORKDAYS($B208,$C$2-1,Feriados!$A$1:$A$936)/252)),6)</f>
        <v>982.97924</v>
      </c>
      <c r="E208" s="13">
        <f t="shared" si="43"/>
        <v>1.6405885932080366E-2</v>
      </c>
      <c r="F208" s="12">
        <f t="shared" si="44"/>
        <v>1.0552209357472637</v>
      </c>
      <c r="G208" s="13">
        <f t="shared" si="45"/>
        <v>5.5220935747263722</v>
      </c>
      <c r="H208" s="8">
        <v>4.4157999999999999</v>
      </c>
      <c r="I208" s="14">
        <f>TRUNC(1000/((1+H208/100)^(NETWORKDAYS($B208,$H$2-1,Feriados!$A$1:$A$936)/252)),6)</f>
        <v>930.35457299999996</v>
      </c>
      <c r="J208" s="16">
        <f t="shared" si="46"/>
        <v>5.4391899339201188E-3</v>
      </c>
      <c r="K208" s="15">
        <f t="shared" si="47"/>
        <v>1.0638360904752953</v>
      </c>
      <c r="L208" s="16">
        <f t="shared" si="48"/>
        <v>6.383609047529526</v>
      </c>
      <c r="M208" s="8">
        <v>5.7731000000000003</v>
      </c>
      <c r="N208" s="17">
        <f>TRUNC(1000/((1+M208/100)^(NETWORKDAYS($B208,$M$2-1,Feriados!$A$1:$A$936)/252)),6)</f>
        <v>860.99252100000001</v>
      </c>
      <c r="O208" s="19">
        <f t="shared" si="49"/>
        <v>-0.10369477386674708</v>
      </c>
      <c r="P208" s="18">
        <f t="shared" si="50"/>
        <v>1.0552129738544864</v>
      </c>
      <c r="Q208" s="19">
        <f t="shared" si="51"/>
        <v>5.5212973854486425</v>
      </c>
      <c r="R208" s="9">
        <v>1.9</v>
      </c>
      <c r="S208" s="20">
        <f t="shared" si="52"/>
        <v>1.0240537456867056</v>
      </c>
      <c r="T208" s="21">
        <f t="shared" si="53"/>
        <v>7.4692290285005569E-3</v>
      </c>
      <c r="U208" s="20">
        <f t="shared" si="54"/>
        <v>1.0240537456867056</v>
      </c>
      <c r="V208" s="21">
        <f t="shared" si="55"/>
        <v>2.4053745686705597</v>
      </c>
    </row>
    <row r="209" spans="1:22" x14ac:dyDescent="0.3">
      <c r="A209">
        <f t="shared" si="42"/>
        <v>207</v>
      </c>
      <c r="B209" s="7">
        <v>44132</v>
      </c>
      <c r="C209" s="8">
        <v>2.6221000000000001</v>
      </c>
      <c r="D209" s="11">
        <f>TRUNC(1000/((1+C209/100)^(NETWORKDAYS($B209,$C$2-1,Feriados!$A$1:$A$936)/252)),6)</f>
        <v>982.892606</v>
      </c>
      <c r="E209" s="13">
        <f t="shared" si="43"/>
        <v>-8.8134109526016857E-3</v>
      </c>
      <c r="F209" s="12">
        <f t="shared" si="44"/>
        <v>1.0551279347897384</v>
      </c>
      <c r="G209" s="13">
        <f t="shared" si="45"/>
        <v>5.5127934789738431</v>
      </c>
      <c r="H209" s="8">
        <v>4.4961000000000002</v>
      </c>
      <c r="I209" s="14">
        <f>TRUNC(1000/((1+H209/100)^(NETWORKDAYS($B209,$H$2-1,Feriados!$A$1:$A$936)/252)),6)</f>
        <v>929.32266600000003</v>
      </c>
      <c r="J209" s="16">
        <f t="shared" si="46"/>
        <v>-0.11091545416630488</v>
      </c>
      <c r="K209" s="15">
        <f t="shared" si="47"/>
        <v>1.0626561318439596</v>
      </c>
      <c r="L209" s="16">
        <f t="shared" si="48"/>
        <v>6.2656131843959573</v>
      </c>
      <c r="M209" s="8">
        <v>5.8783000000000003</v>
      </c>
      <c r="N209" s="17">
        <f>TRUNC(1000/((1+M209/100)^(NETWORKDAYS($B209,$M$2-1,Feriados!$A$1:$A$936)/252)),6)</f>
        <v>858.90780199999995</v>
      </c>
      <c r="O209" s="19">
        <f t="shared" si="49"/>
        <v>-0.24212974551495181</v>
      </c>
      <c r="P209" s="18">
        <f t="shared" si="50"/>
        <v>1.0526579893662518</v>
      </c>
      <c r="Q209" s="19">
        <f t="shared" si="51"/>
        <v>5.2657989366251767</v>
      </c>
      <c r="R209" s="9">
        <v>1.9</v>
      </c>
      <c r="S209" s="20">
        <f t="shared" si="52"/>
        <v>1.0241302346063459</v>
      </c>
      <c r="T209" s="21">
        <f t="shared" si="53"/>
        <v>7.4692290285005569E-3</v>
      </c>
      <c r="U209" s="20">
        <f t="shared" si="54"/>
        <v>1.0241302346063459</v>
      </c>
      <c r="V209" s="21">
        <f t="shared" si="55"/>
        <v>2.4130234606345891</v>
      </c>
    </row>
    <row r="210" spans="1:22" x14ac:dyDescent="0.3">
      <c r="A210">
        <f t="shared" si="42"/>
        <v>208</v>
      </c>
      <c r="B210" s="7">
        <v>44133</v>
      </c>
      <c r="C210" s="8">
        <v>2.5299999999999998</v>
      </c>
      <c r="D210" s="11">
        <f>TRUNC(1000/((1+C210/100)^(NETWORKDAYS($B210,$C$2-1,Feriados!$A$1:$A$936)/252)),6)</f>
        <v>983.57863699999996</v>
      </c>
      <c r="E210" s="13">
        <f t="shared" si="43"/>
        <v>6.9797147298911177E-2</v>
      </c>
      <c r="F210" s="12">
        <f t="shared" si="44"/>
        <v>1.0558643839885755</v>
      </c>
      <c r="G210" s="13">
        <f t="shared" si="45"/>
        <v>5.5864383988575517</v>
      </c>
      <c r="H210" s="8">
        <v>4.4229000000000003</v>
      </c>
      <c r="I210" s="14">
        <f>TRUNC(1000/((1+H210/100)^(NETWORKDAYS($B210,$H$2-1,Feriados!$A$1:$A$936)/252)),6)</f>
        <v>930.56847500000003</v>
      </c>
      <c r="J210" s="16">
        <f t="shared" si="46"/>
        <v>0.13405559183896631</v>
      </c>
      <c r="K210" s="15">
        <f t="shared" si="47"/>
        <v>1.064080681810716</v>
      </c>
      <c r="L210" s="16">
        <f t="shared" si="48"/>
        <v>6.4080681810716023</v>
      </c>
      <c r="M210" s="8">
        <v>5.8281000000000001</v>
      </c>
      <c r="N210" s="17">
        <f>TRUNC(1000/((1+M210/100)^(NETWORKDAYS($B210,$M$2-1,Feriados!$A$1:$A$936)/252)),6)</f>
        <v>860.18642</v>
      </c>
      <c r="O210" s="19">
        <f t="shared" si="49"/>
        <v>0.14886557055631133</v>
      </c>
      <c r="P210" s="18">
        <f t="shared" si="50"/>
        <v>1.0542250346881283</v>
      </c>
      <c r="Q210" s="19">
        <f t="shared" si="51"/>
        <v>5.4225034688128337</v>
      </c>
      <c r="R210" s="9">
        <v>1.9</v>
      </c>
      <c r="S210" s="20">
        <f t="shared" si="52"/>
        <v>1.0242067292391188</v>
      </c>
      <c r="T210" s="21">
        <f t="shared" si="53"/>
        <v>7.4692290285005569E-3</v>
      </c>
      <c r="U210" s="20">
        <f t="shared" si="54"/>
        <v>1.0242067292391188</v>
      </c>
      <c r="V210" s="21">
        <f t="shared" si="55"/>
        <v>2.4206729239118818</v>
      </c>
    </row>
    <row r="211" spans="1:22" x14ac:dyDescent="0.3">
      <c r="A211">
        <f t="shared" si="42"/>
        <v>209</v>
      </c>
      <c r="B211" s="7">
        <v>44134</v>
      </c>
      <c r="C211" s="8">
        <v>2.5609000000000002</v>
      </c>
      <c r="D211" s="11">
        <f>TRUNC(1000/((1+C211/100)^(NETWORKDAYS($B211,$C$2-1,Feriados!$A$1:$A$936)/252)),6)</f>
        <v>983.48092599999995</v>
      </c>
      <c r="E211" s="13">
        <f t="shared" si="43"/>
        <v>-9.934233657005187E-3</v>
      </c>
      <c r="F211" s="12">
        <f t="shared" si="44"/>
        <v>1.0557594919535689</v>
      </c>
      <c r="G211" s="13">
        <f t="shared" si="45"/>
        <v>5.5759491953568885</v>
      </c>
      <c r="H211" s="8">
        <v>4.5016999999999996</v>
      </c>
      <c r="I211" s="14">
        <f>TRUNC(1000/((1+H211/100)^(NETWORKDAYS($B211,$H$2-1,Feriados!$A$1:$A$936)/252)),6)</f>
        <v>929.56446500000004</v>
      </c>
      <c r="J211" s="16">
        <f t="shared" si="46"/>
        <v>-0.10789211401127652</v>
      </c>
      <c r="K211" s="15">
        <f t="shared" si="47"/>
        <v>1.0629326226683249</v>
      </c>
      <c r="L211" s="16">
        <f t="shared" si="48"/>
        <v>6.2932622668324889</v>
      </c>
      <c r="M211" s="8">
        <v>5.9092000000000002</v>
      </c>
      <c r="N211" s="17">
        <f>TRUNC(1000/((1+M211/100)^(NETWORKDAYS($B211,$M$2-1,Feriados!$A$1:$A$936)/252)),6)</f>
        <v>858.63185399999998</v>
      </c>
      <c r="O211" s="19">
        <f t="shared" si="49"/>
        <v>-0.18072431322503357</v>
      </c>
      <c r="P211" s="18">
        <f t="shared" si="50"/>
        <v>1.0523197937343418</v>
      </c>
      <c r="Q211" s="19">
        <f t="shared" si="51"/>
        <v>5.2319793734341813</v>
      </c>
      <c r="R211" s="9">
        <v>1.9</v>
      </c>
      <c r="S211" s="20">
        <f t="shared" si="52"/>
        <v>1.0242832295854509</v>
      </c>
      <c r="T211" s="21">
        <f t="shared" si="53"/>
        <v>7.4692290285005569E-3</v>
      </c>
      <c r="U211" s="20">
        <f t="shared" si="54"/>
        <v>1.0242832295854509</v>
      </c>
      <c r="V211" s="21">
        <f t="shared" si="55"/>
        <v>2.4283229585450927</v>
      </c>
    </row>
    <row r="212" spans="1:22" x14ac:dyDescent="0.3">
      <c r="A212">
        <f t="shared" si="42"/>
        <v>210</v>
      </c>
      <c r="B212" s="7">
        <v>44138</v>
      </c>
      <c r="C212" s="8">
        <v>2.6171000000000002</v>
      </c>
      <c r="D212" s="11">
        <f>TRUNC(1000/((1+C212/100)^(NETWORKDAYS($B212,$C$2-1,Feriados!$A$1:$A$936)/252)),6)</f>
        <v>983.22688100000005</v>
      </c>
      <c r="E212" s="13">
        <f t="shared" si="43"/>
        <v>-2.5831207630344633E-2</v>
      </c>
      <c r="F212" s="12">
        <f t="shared" si="44"/>
        <v>1.0554867765271252</v>
      </c>
      <c r="G212" s="13">
        <f t="shared" si="45"/>
        <v>5.5486776527125192</v>
      </c>
      <c r="H212" s="8">
        <v>4.6074999999999999</v>
      </c>
      <c r="I212" s="14">
        <f>TRUNC(1000/((1+H212/100)^(NETWORKDAYS($B212,$H$2-1,Feriados!$A$1:$A$936)/252)),6)</f>
        <v>928.17140700000004</v>
      </c>
      <c r="J212" s="16">
        <f t="shared" si="46"/>
        <v>-0.14986136545139805</v>
      </c>
      <c r="K212" s="15">
        <f t="shared" si="47"/>
        <v>1.0613396973261657</v>
      </c>
      <c r="L212" s="16">
        <f t="shared" si="48"/>
        <v>6.1339697326165732</v>
      </c>
      <c r="M212" s="8">
        <v>6.085</v>
      </c>
      <c r="N212" s="17">
        <f>TRUNC(1000/((1+M212/100)^(NETWORKDAYS($B212,$M$2-1,Feriados!$A$1:$A$936)/252)),6)</f>
        <v>855.06</v>
      </c>
      <c r="O212" s="19">
        <f t="shared" si="49"/>
        <v>-0.41599365122086951</v>
      </c>
      <c r="P212" s="18">
        <f t="shared" si="50"/>
        <v>1.0479422102018665</v>
      </c>
      <c r="Q212" s="19">
        <f t="shared" si="51"/>
        <v>4.7942210201866509</v>
      </c>
      <c r="R212" s="9">
        <v>1.9</v>
      </c>
      <c r="S212" s="20">
        <f t="shared" si="52"/>
        <v>1.0243597356457692</v>
      </c>
      <c r="T212" s="21">
        <f t="shared" si="53"/>
        <v>7.4692290285005569E-3</v>
      </c>
      <c r="U212" s="20">
        <f t="shared" si="54"/>
        <v>1.0243597356457692</v>
      </c>
      <c r="V212" s="21">
        <f t="shared" si="55"/>
        <v>2.4359735645769209</v>
      </c>
    </row>
    <row r="213" spans="1:22" x14ac:dyDescent="0.3">
      <c r="A213">
        <f t="shared" si="42"/>
        <v>211</v>
      </c>
      <c r="B213" s="7">
        <v>44139</v>
      </c>
      <c r="C213" s="8">
        <v>2.5817999999999999</v>
      </c>
      <c r="D213" s="11">
        <f>TRUNC(1000/((1+C213/100)^(NETWORKDAYS($B213,$C$2-1,Feriados!$A$1:$A$936)/252)),6)</f>
        <v>983.54788499999995</v>
      </c>
      <c r="E213" s="13">
        <f t="shared" si="43"/>
        <v>3.2648008939029083E-2</v>
      </c>
      <c r="F213" s="12">
        <f t="shared" si="44"/>
        <v>1.055831371944276</v>
      </c>
      <c r="G213" s="13">
        <f t="shared" si="45"/>
        <v>5.5831371944276009</v>
      </c>
      <c r="H213" s="8">
        <v>4.51</v>
      </c>
      <c r="I213" s="14">
        <f>TRUNC(1000/((1+H213/100)^(NETWORKDAYS($B213,$H$2-1,Feriados!$A$1:$A$936)/252)),6)</f>
        <v>929.76746800000001</v>
      </c>
      <c r="J213" s="16">
        <f t="shared" si="46"/>
        <v>0.17195757033268144</v>
      </c>
      <c r="K213" s="15">
        <f t="shared" si="47"/>
        <v>1.0631647512826641</v>
      </c>
      <c r="L213" s="16">
        <f t="shared" si="48"/>
        <v>6.3164751282664078</v>
      </c>
      <c r="M213" s="8">
        <v>5.9303999999999997</v>
      </c>
      <c r="N213" s="17">
        <f>TRUNC(1000/((1+M213/100)^(NETWORKDAYS($B213,$M$2-1,Feriados!$A$1:$A$936)/252)),6)</f>
        <v>858.568218</v>
      </c>
      <c r="O213" s="19">
        <f t="shared" si="49"/>
        <v>0.41028910251912354</v>
      </c>
      <c r="P213" s="18">
        <f t="shared" si="50"/>
        <v>1.0522418028910228</v>
      </c>
      <c r="Q213" s="19">
        <f t="shared" si="51"/>
        <v>5.2241802891022759</v>
      </c>
      <c r="R213" s="9">
        <v>1.9</v>
      </c>
      <c r="S213" s="20">
        <f t="shared" si="52"/>
        <v>1.0244362474205004</v>
      </c>
      <c r="T213" s="21">
        <f t="shared" si="53"/>
        <v>7.4692290285005569E-3</v>
      </c>
      <c r="U213" s="20">
        <f t="shared" si="54"/>
        <v>1.0244362474205004</v>
      </c>
      <c r="V213" s="21">
        <f t="shared" si="55"/>
        <v>2.4436247420500434</v>
      </c>
    </row>
    <row r="214" spans="1:22" x14ac:dyDescent="0.3">
      <c r="A214">
        <f t="shared" si="42"/>
        <v>212</v>
      </c>
      <c r="B214" s="7">
        <v>44140</v>
      </c>
      <c r="C214" s="8">
        <v>2.5528</v>
      </c>
      <c r="D214" s="11">
        <f>TRUNC(1000/((1+C214/100)^(NETWORKDAYS($B214,$C$2-1,Feriados!$A$1:$A$936)/252)),6)</f>
        <v>983.82728799999995</v>
      </c>
      <c r="E214" s="13">
        <f t="shared" si="43"/>
        <v>2.8407666191054837E-2</v>
      </c>
      <c r="F214" s="12">
        <f t="shared" si="44"/>
        <v>1.0561313089959583</v>
      </c>
      <c r="G214" s="13">
        <f t="shared" si="45"/>
        <v>5.6131308995958307</v>
      </c>
      <c r="H214" s="8">
        <v>4.4800000000000004</v>
      </c>
      <c r="I214" s="14">
        <f>TRUNC(1000/((1+H214/100)^(NETWORKDAYS($B214,$H$2-1,Feriados!$A$1:$A$936)/252)),6)</f>
        <v>930.37000899999998</v>
      </c>
      <c r="J214" s="16">
        <f t="shared" si="46"/>
        <v>6.4805558458180812E-2</v>
      </c>
      <c r="K214" s="15">
        <f t="shared" si="47"/>
        <v>1.0638537411370634</v>
      </c>
      <c r="L214" s="16">
        <f t="shared" si="48"/>
        <v>6.3853741137063436</v>
      </c>
      <c r="M214" s="8">
        <v>5.8883000000000001</v>
      </c>
      <c r="N214" s="17">
        <f>TRUNC(1000/((1+M214/100)^(NETWORKDAYS($B214,$M$2-1,Feriados!$A$1:$A$936)/252)),6)</f>
        <v>859.66718500000002</v>
      </c>
      <c r="O214" s="19">
        <f t="shared" si="49"/>
        <v>0.12799996284045267</v>
      </c>
      <c r="P214" s="18">
        <f t="shared" si="50"/>
        <v>1.053588672007715</v>
      </c>
      <c r="Q214" s="19">
        <f t="shared" si="51"/>
        <v>5.3588672007714999</v>
      </c>
      <c r="R214" s="9">
        <v>1.9</v>
      </c>
      <c r="S214" s="20">
        <f t="shared" si="52"/>
        <v>1.0245127649100711</v>
      </c>
      <c r="T214" s="21">
        <f t="shared" si="53"/>
        <v>7.4692290285005569E-3</v>
      </c>
      <c r="U214" s="20">
        <f t="shared" si="54"/>
        <v>1.0245127649100711</v>
      </c>
      <c r="V214" s="21">
        <f t="shared" si="55"/>
        <v>2.451276491007115</v>
      </c>
    </row>
    <row r="215" spans="1:22" x14ac:dyDescent="0.3">
      <c r="A215">
        <f t="shared" si="42"/>
        <v>213</v>
      </c>
      <c r="B215" s="7">
        <v>44141</v>
      </c>
      <c r="C215" s="8">
        <v>2.4647999999999999</v>
      </c>
      <c r="D215" s="11">
        <f>TRUNC(1000/((1+C215/100)^(NETWORKDAYS($B215,$C$2-1,Feriados!$A$1:$A$936)/252)),6)</f>
        <v>984.46885299999997</v>
      </c>
      <c r="E215" s="13">
        <f t="shared" si="43"/>
        <v>6.5211141002619044E-2</v>
      </c>
      <c r="F215" s="12">
        <f t="shared" si="44"/>
        <v>1.0568200242730406</v>
      </c>
      <c r="G215" s="13">
        <f t="shared" si="45"/>
        <v>5.6820024273040559</v>
      </c>
      <c r="H215" s="8">
        <v>4.38</v>
      </c>
      <c r="I215" s="14">
        <f>TRUNC(1000/((1+H215/100)^(NETWORKDAYS($B215,$H$2-1,Feriados!$A$1:$A$936)/252)),6)</f>
        <v>931.99685699999998</v>
      </c>
      <c r="J215" s="16">
        <f t="shared" si="46"/>
        <v>0.17486032269555807</v>
      </c>
      <c r="K215" s="15">
        <f t="shared" si="47"/>
        <v>1.0657139992218245</v>
      </c>
      <c r="L215" s="16">
        <f t="shared" si="48"/>
        <v>6.5713999221824526</v>
      </c>
      <c r="M215" s="8">
        <v>5.7572000000000001</v>
      </c>
      <c r="N215" s="17">
        <f>TRUNC(1000/((1+M215/100)^(NETWORKDAYS($B215,$M$2-1,Feriados!$A$1:$A$936)/252)),6)</f>
        <v>862.67807100000005</v>
      </c>
      <c r="O215" s="19">
        <f t="shared" si="49"/>
        <v>0.35023856354363669</v>
      </c>
      <c r="P215" s="18">
        <f t="shared" si="50"/>
        <v>1.0572787458382134</v>
      </c>
      <c r="Q215" s="19">
        <f t="shared" si="51"/>
        <v>5.7278745838213352</v>
      </c>
      <c r="R215" s="9">
        <v>1.9</v>
      </c>
      <c r="S215" s="20">
        <f t="shared" si="52"/>
        <v>1.0245892881149086</v>
      </c>
      <c r="T215" s="21">
        <f t="shared" si="53"/>
        <v>7.4692290285005569E-3</v>
      </c>
      <c r="U215" s="20">
        <f t="shared" si="54"/>
        <v>1.0245892881149086</v>
      </c>
      <c r="V215" s="21">
        <f t="shared" si="55"/>
        <v>2.458928811490857</v>
      </c>
    </row>
    <row r="216" spans="1:22" x14ac:dyDescent="0.3">
      <c r="A216">
        <f t="shared" si="42"/>
        <v>214</v>
      </c>
      <c r="B216" s="7">
        <v>44144</v>
      </c>
      <c r="C216" s="8">
        <v>2.4224000000000001</v>
      </c>
      <c r="D216" s="11">
        <f>TRUNC(1000/((1+C216/100)^(NETWORKDAYS($B216,$C$2-1,Feriados!$A$1:$A$936)/252)),6)</f>
        <v>984.82436099999995</v>
      </c>
      <c r="E216" s="13">
        <f t="shared" si="43"/>
        <v>3.6111655428872069E-2</v>
      </c>
      <c r="F216" s="12">
        <f t="shared" si="44"/>
        <v>1.0572016594787093</v>
      </c>
      <c r="G216" s="13">
        <f t="shared" si="45"/>
        <v>5.7201659478709255</v>
      </c>
      <c r="H216" s="8">
        <v>4.3</v>
      </c>
      <c r="I216" s="14">
        <f>TRUNC(1000/((1+H216/100)^(NETWORKDAYS($B216,$H$2-1,Feriados!$A$1:$A$936)/252)),6)</f>
        <v>933.32747300000005</v>
      </c>
      <c r="J216" s="16">
        <f t="shared" si="46"/>
        <v>0.14277043854882265</v>
      </c>
      <c r="K216" s="15">
        <f t="shared" si="47"/>
        <v>1.0672355237721898</v>
      </c>
      <c r="L216" s="16">
        <f t="shared" si="48"/>
        <v>6.7235523772189776</v>
      </c>
      <c r="M216" s="8">
        <v>5.6468999999999996</v>
      </c>
      <c r="N216" s="17">
        <f>TRUNC(1000/((1+M216/100)^(NETWORKDAYS($B216,$M$2-1,Feriados!$A$1:$A$936)/252)),6)</f>
        <v>865.24547299999995</v>
      </c>
      <c r="O216" s="19">
        <f t="shared" si="49"/>
        <v>0.29760835313963341</v>
      </c>
      <c r="P216" s="18">
        <f t="shared" si="50"/>
        <v>1.0604252957017979</v>
      </c>
      <c r="Q216" s="19">
        <f t="shared" si="51"/>
        <v>6.0425295701797888</v>
      </c>
      <c r="R216" s="9">
        <v>1.9</v>
      </c>
      <c r="S216" s="20">
        <f t="shared" si="52"/>
        <v>1.0246658170354395</v>
      </c>
      <c r="T216" s="21">
        <f t="shared" si="53"/>
        <v>7.4692290285005569E-3</v>
      </c>
      <c r="U216" s="20">
        <f t="shared" si="54"/>
        <v>1.0246658170354395</v>
      </c>
      <c r="V216" s="21">
        <f t="shared" si="55"/>
        <v>2.4665817035439463</v>
      </c>
    </row>
    <row r="217" spans="1:22" x14ac:dyDescent="0.3">
      <c r="A217">
        <f t="shared" si="42"/>
        <v>215</v>
      </c>
      <c r="B217" s="7">
        <v>44145</v>
      </c>
      <c r="C217" s="8">
        <v>2.4276</v>
      </c>
      <c r="D217" s="11">
        <f>TRUNC(1000/((1+C217/100)^(NETWORKDAYS($B217,$C$2-1,Feriados!$A$1:$A$936)/252)),6)</f>
        <v>984.88615800000002</v>
      </c>
      <c r="E217" s="13">
        <f t="shared" si="43"/>
        <v>6.2749260119066008E-3</v>
      </c>
      <c r="F217" s="12">
        <f t="shared" si="44"/>
        <v>1.0572679981006381</v>
      </c>
      <c r="G217" s="13">
        <f t="shared" si="45"/>
        <v>5.7267998100638096</v>
      </c>
      <c r="H217" s="8">
        <v>4.3116000000000003</v>
      </c>
      <c r="I217" s="14">
        <f>TRUNC(1000/((1+H217/100)^(NETWORKDAYS($B217,$H$2-1,Feriados!$A$1:$A$936)/252)),6)</f>
        <v>933.31370300000003</v>
      </c>
      <c r="J217" s="16">
        <f t="shared" si="46"/>
        <v>-1.4753664065780825E-3</v>
      </c>
      <c r="K217" s="15">
        <f t="shared" si="47"/>
        <v>1.067219778137793</v>
      </c>
      <c r="L217" s="16">
        <f t="shared" si="48"/>
        <v>6.7219778137793007</v>
      </c>
      <c r="M217" s="8">
        <v>5.6890000000000001</v>
      </c>
      <c r="N217" s="17">
        <f>TRUNC(1000/((1+M217/100)^(NETWORKDAYS($B217,$M$2-1,Feriados!$A$1:$A$936)/252)),6)</f>
        <v>864.52741500000002</v>
      </c>
      <c r="O217" s="19">
        <f t="shared" si="49"/>
        <v>-8.2988934632644007E-2</v>
      </c>
      <c r="P217" s="18">
        <f t="shared" si="50"/>
        <v>1.05954526004632</v>
      </c>
      <c r="Q217" s="19">
        <f t="shared" si="51"/>
        <v>5.9545260046319992</v>
      </c>
      <c r="R217" s="9">
        <v>1.9</v>
      </c>
      <c r="S217" s="20">
        <f t="shared" si="52"/>
        <v>1.0247423516720906</v>
      </c>
      <c r="T217" s="21">
        <f t="shared" si="53"/>
        <v>7.4692290285005569E-3</v>
      </c>
      <c r="U217" s="20">
        <f t="shared" si="54"/>
        <v>1.0247423516720906</v>
      </c>
      <c r="V217" s="21">
        <f t="shared" si="55"/>
        <v>2.4742351672090601</v>
      </c>
    </row>
    <row r="218" spans="1:22" x14ac:dyDescent="0.3">
      <c r="A218">
        <f t="shared" si="42"/>
        <v>216</v>
      </c>
      <c r="B218" s="7">
        <v>44146</v>
      </c>
      <c r="C218" s="8">
        <v>2.4887000000000001</v>
      </c>
      <c r="D218" s="11">
        <f>TRUNC(1000/((1+C218/100)^(NETWORKDAYS($B218,$C$2-1,Feriados!$A$1:$A$936)/252)),6)</f>
        <v>984.60936500000003</v>
      </c>
      <c r="E218" s="13">
        <f t="shared" si="43"/>
        <v>-2.8104060327349689E-2</v>
      </c>
      <c r="F218" s="12">
        <f t="shared" si="44"/>
        <v>1.0569708628646302</v>
      </c>
      <c r="G218" s="13">
        <f t="shared" si="45"/>
        <v>5.6970862864630156</v>
      </c>
      <c r="H218" s="8">
        <v>4.4325999999999999</v>
      </c>
      <c r="I218" s="14">
        <f>TRUNC(1000/((1+H218/100)^(NETWORKDAYS($B218,$H$2-1,Feriados!$A$1:$A$936)/252)),6)</f>
        <v>931.70673099999999</v>
      </c>
      <c r="J218" s="16">
        <f t="shared" si="46"/>
        <v>-0.1721791927874472</v>
      </c>
      <c r="K218" s="15">
        <f t="shared" si="47"/>
        <v>1.0653822477385273</v>
      </c>
      <c r="L218" s="16">
        <f t="shared" si="48"/>
        <v>6.5382247738527299</v>
      </c>
      <c r="M218" s="8">
        <v>5.83</v>
      </c>
      <c r="N218" s="17">
        <f>TRUNC(1000/((1+M218/100)^(NETWORKDAYS($B218,$M$2-1,Feriados!$A$1:$A$936)/252)),6)</f>
        <v>861.694028</v>
      </c>
      <c r="O218" s="19">
        <f t="shared" si="49"/>
        <v>-0.32773824760664594</v>
      </c>
      <c r="P218" s="18">
        <f t="shared" si="50"/>
        <v>1.056072724978445</v>
      </c>
      <c r="Q218" s="19">
        <f t="shared" si="51"/>
        <v>5.6072724978444954</v>
      </c>
      <c r="R218" s="9">
        <v>1.9</v>
      </c>
      <c r="S218" s="20">
        <f t="shared" si="52"/>
        <v>1.024818892025289</v>
      </c>
      <c r="T218" s="21">
        <f t="shared" si="53"/>
        <v>7.4692290285005569E-3</v>
      </c>
      <c r="U218" s="20">
        <f t="shared" si="54"/>
        <v>1.024818892025289</v>
      </c>
      <c r="V218" s="21">
        <f t="shared" si="55"/>
        <v>2.4818892025288974</v>
      </c>
    </row>
    <row r="219" spans="1:22" x14ac:dyDescent="0.3">
      <c r="A219">
        <f t="shared" si="42"/>
        <v>217</v>
      </c>
      <c r="B219" s="7">
        <v>44147</v>
      </c>
      <c r="C219" s="8">
        <v>2.4984000000000002</v>
      </c>
      <c r="D219" s="11">
        <f>TRUNC(1000/((1+C219/100)^(NETWORKDAYS($B219,$C$2-1,Feriados!$A$1:$A$936)/252)),6)</f>
        <v>984.64698799999996</v>
      </c>
      <c r="E219" s="13">
        <f t="shared" si="43"/>
        <v>3.8211092985074302E-3</v>
      </c>
      <c r="F219" s="12">
        <f t="shared" si="44"/>
        <v>1.0570112508765537</v>
      </c>
      <c r="G219" s="13">
        <f t="shared" si="45"/>
        <v>5.7011250876553676</v>
      </c>
      <c r="H219" s="8">
        <v>4.4356999999999998</v>
      </c>
      <c r="I219" s="14">
        <f>TRUNC(1000/((1+H219/100)^(NETWORKDAYS($B219,$H$2-1,Feriados!$A$1:$A$936)/252)),6)</f>
        <v>931.82209699999999</v>
      </c>
      <c r="J219" s="16">
        <f t="shared" si="46"/>
        <v>1.2382222448481528E-2</v>
      </c>
      <c r="K219" s="15">
        <f t="shared" si="47"/>
        <v>1.0655141657383689</v>
      </c>
      <c r="L219" s="16">
        <f t="shared" si="48"/>
        <v>6.5514165738368879</v>
      </c>
      <c r="M219" s="8">
        <v>5.8840000000000003</v>
      </c>
      <c r="N219" s="17">
        <f>TRUNC(1000/((1+M219/100)^(NETWORKDAYS($B219,$M$2-1,Feriados!$A$1:$A$936)/252)),6)</f>
        <v>860.735322</v>
      </c>
      <c r="O219" s="19">
        <f t="shared" si="49"/>
        <v>-0.11125828529010562</v>
      </c>
      <c r="P219" s="18">
        <f t="shared" si="50"/>
        <v>1.0548977565732174</v>
      </c>
      <c r="Q219" s="19">
        <f t="shared" si="51"/>
        <v>5.4897756573217382</v>
      </c>
      <c r="R219" s="9">
        <v>1.9</v>
      </c>
      <c r="S219" s="20">
        <f t="shared" si="52"/>
        <v>1.0248954380954616</v>
      </c>
      <c r="T219" s="21">
        <f t="shared" si="53"/>
        <v>7.4692290285005569E-3</v>
      </c>
      <c r="U219" s="20">
        <f t="shared" si="54"/>
        <v>1.0248954380954616</v>
      </c>
      <c r="V219" s="21">
        <f t="shared" si="55"/>
        <v>2.4895438095461575</v>
      </c>
    </row>
    <row r="220" spans="1:22" x14ac:dyDescent="0.3">
      <c r="A220">
        <f t="shared" si="42"/>
        <v>218</v>
      </c>
      <c r="B220" s="7">
        <v>44148</v>
      </c>
      <c r="C220" s="8">
        <v>2.4767999999999999</v>
      </c>
      <c r="D220" s="11">
        <f>TRUNC(1000/((1+C220/100)^(NETWORKDAYS($B220,$C$2-1,Feriados!$A$1:$A$936)/252)),6)</f>
        <v>984.87272499999995</v>
      </c>
      <c r="E220" s="13">
        <f t="shared" si="43"/>
        <v>2.2925678212715184E-2</v>
      </c>
      <c r="F220" s="12">
        <f t="shared" si="44"/>
        <v>1.0572535778746017</v>
      </c>
      <c r="G220" s="13">
        <f t="shared" si="45"/>
        <v>5.7253577874601724</v>
      </c>
      <c r="H220" s="8">
        <v>4.3948999999999998</v>
      </c>
      <c r="I220" s="14">
        <f>TRUNC(1000/((1+H220/100)^(NETWORKDAYS($B220,$H$2-1,Feriados!$A$1:$A$936)/252)),6)</f>
        <v>932.57383800000002</v>
      </c>
      <c r="J220" s="16">
        <f t="shared" si="46"/>
        <v>8.0674304936567687E-2</v>
      </c>
      <c r="K220" s="15">
        <f t="shared" si="47"/>
        <v>1.0663737618855791</v>
      </c>
      <c r="L220" s="16">
        <f t="shared" si="48"/>
        <v>6.6373761885579086</v>
      </c>
      <c r="M220" s="8">
        <v>5.8352000000000004</v>
      </c>
      <c r="N220" s="17">
        <f>TRUNC(1000/((1+M220/100)^(NETWORKDAYS($B220,$M$2-1,Feriados!$A$1:$A$936)/252)),6)</f>
        <v>861.97069999999997</v>
      </c>
      <c r="O220" s="19">
        <f t="shared" si="49"/>
        <v>0.14352588634674035</v>
      </c>
      <c r="P220" s="18">
        <f t="shared" si="50"/>
        <v>1.0564118079283911</v>
      </c>
      <c r="Q220" s="19">
        <f t="shared" si="51"/>
        <v>5.6411807928391067</v>
      </c>
      <c r="R220" s="9">
        <v>1.9</v>
      </c>
      <c r="S220" s="20">
        <f t="shared" si="52"/>
        <v>1.0249719898830356</v>
      </c>
      <c r="T220" s="21">
        <f t="shared" si="53"/>
        <v>7.4692290285005569E-3</v>
      </c>
      <c r="U220" s="20">
        <f t="shared" si="54"/>
        <v>1.0249719898830356</v>
      </c>
      <c r="V220" s="21">
        <f t="shared" si="55"/>
        <v>2.4971989883035617</v>
      </c>
    </row>
    <row r="221" spans="1:22" x14ac:dyDescent="0.3">
      <c r="A221">
        <f t="shared" si="42"/>
        <v>219</v>
      </c>
      <c r="B221" s="7">
        <v>44151</v>
      </c>
      <c r="C221" s="8">
        <v>2.4420999999999999</v>
      </c>
      <c r="D221" s="11">
        <f>TRUNC(1000/((1+C221/100)^(NETWORKDAYS($B221,$C$2-1,Feriados!$A$1:$A$936)/252)),6)</f>
        <v>985.17487200000005</v>
      </c>
      <c r="E221" s="13">
        <f t="shared" si="43"/>
        <v>3.0678786439142236E-2</v>
      </c>
      <c r="F221" s="12">
        <f t="shared" si="44"/>
        <v>1.057577930441878</v>
      </c>
      <c r="G221" s="13">
        <f t="shared" si="45"/>
        <v>5.7577930441877978</v>
      </c>
      <c r="H221" s="8">
        <v>4.3521999999999998</v>
      </c>
      <c r="I221" s="14">
        <f>TRUNC(1000/((1+H221/100)^(NETWORKDAYS($B221,$H$2-1,Feriados!$A$1:$A$936)/252)),6)</f>
        <v>933.35103400000003</v>
      </c>
      <c r="J221" s="16">
        <f t="shared" si="46"/>
        <v>8.3338816545275307E-2</v>
      </c>
      <c r="K221" s="15">
        <f t="shared" si="47"/>
        <v>1.0672624651586839</v>
      </c>
      <c r="L221" s="16">
        <f t="shared" si="48"/>
        <v>6.7262465158683948</v>
      </c>
      <c r="M221" s="8">
        <v>5.7850000000000001</v>
      </c>
      <c r="N221" s="17">
        <f>TRUNC(1000/((1+M221/100)^(NETWORKDAYS($B221,$M$2-1,Feriados!$A$1:$A$936)/252)),6)</f>
        <v>863.23504800000001</v>
      </c>
      <c r="O221" s="19">
        <f t="shared" si="49"/>
        <v>0.1466810878838487</v>
      </c>
      <c r="P221" s="18">
        <f t="shared" si="50"/>
        <v>1.0579613642607939</v>
      </c>
      <c r="Q221" s="19">
        <f t="shared" si="51"/>
        <v>5.7961364260793902</v>
      </c>
      <c r="R221" s="9">
        <v>1.9</v>
      </c>
      <c r="S221" s="20">
        <f t="shared" si="52"/>
        <v>1.0250485473884379</v>
      </c>
      <c r="T221" s="21">
        <f t="shared" si="53"/>
        <v>7.4692290285005569E-3</v>
      </c>
      <c r="U221" s="20">
        <f t="shared" si="54"/>
        <v>1.0250485473884379</v>
      </c>
      <c r="V221" s="21">
        <f t="shared" si="55"/>
        <v>2.504854738843787</v>
      </c>
    </row>
    <row r="222" spans="1:22" x14ac:dyDescent="0.3">
      <c r="A222">
        <f t="shared" si="42"/>
        <v>220</v>
      </c>
      <c r="B222" s="7">
        <v>44152</v>
      </c>
      <c r="C222" s="8">
        <v>2.42</v>
      </c>
      <c r="D222" s="11">
        <f>TRUNC(1000/((1+C222/100)^(NETWORKDAYS($B222,$C$2-1,Feriados!$A$1:$A$936)/252)),6)</f>
        <v>985.39996199999996</v>
      </c>
      <c r="E222" s="13">
        <f t="shared" si="43"/>
        <v>2.2847720379126635E-2</v>
      </c>
      <c r="F222" s="12">
        <f t="shared" si="44"/>
        <v>1.0578195628902167</v>
      </c>
      <c r="G222" s="13">
        <f t="shared" si="45"/>
        <v>5.7819562890216725</v>
      </c>
      <c r="H222" s="8">
        <v>4.3</v>
      </c>
      <c r="I222" s="14">
        <f>TRUNC(1000/((1+H222/100)^(NETWORKDAYS($B222,$H$2-1,Feriados!$A$1:$A$936)/252)),6)</f>
        <v>934.26351799999998</v>
      </c>
      <c r="J222" s="16">
        <f t="shared" si="46"/>
        <v>9.7764288757407058E-2</v>
      </c>
      <c r="K222" s="15">
        <f t="shared" si="47"/>
        <v>1.0683058667169212</v>
      </c>
      <c r="L222" s="16">
        <f t="shared" si="48"/>
        <v>6.8305866716921182</v>
      </c>
      <c r="M222" s="8">
        <v>5.7563000000000004</v>
      </c>
      <c r="N222" s="17">
        <f>TRUNC(1000/((1+M222/100)^(NETWORKDAYS($B222,$M$2-1,Feriados!$A$1:$A$936)/252)),6)</f>
        <v>864.03967599999999</v>
      </c>
      <c r="O222" s="19">
        <f t="shared" si="49"/>
        <v>9.3210765928031236E-2</v>
      </c>
      <c r="P222" s="18">
        <f t="shared" si="50"/>
        <v>1.058947498151644</v>
      </c>
      <c r="Q222" s="19">
        <f t="shared" si="51"/>
        <v>5.8947498151644018</v>
      </c>
      <c r="R222" s="9">
        <v>1.9</v>
      </c>
      <c r="S222" s="20">
        <f t="shared" si="52"/>
        <v>1.0251251106120955</v>
      </c>
      <c r="T222" s="21">
        <f t="shared" si="53"/>
        <v>7.4692290285005569E-3</v>
      </c>
      <c r="U222" s="20">
        <f t="shared" si="54"/>
        <v>1.0251251106120955</v>
      </c>
      <c r="V222" s="21">
        <f t="shared" si="55"/>
        <v>2.5125110612095547</v>
      </c>
    </row>
    <row r="223" spans="1:22" x14ac:dyDescent="0.3">
      <c r="A223">
        <f t="shared" si="42"/>
        <v>221</v>
      </c>
      <c r="B223" s="7">
        <v>44153</v>
      </c>
      <c r="C223" s="8">
        <v>2.4272999999999998</v>
      </c>
      <c r="D223" s="11">
        <f>TRUNC(1000/((1+C223/100)^(NETWORKDAYS($B223,$C$2-1,Feriados!$A$1:$A$936)/252)),6)</f>
        <v>985.45054600000003</v>
      </c>
      <c r="E223" s="13">
        <f t="shared" si="43"/>
        <v>5.1333470621806043E-3</v>
      </c>
      <c r="F223" s="12">
        <f t="shared" si="44"/>
        <v>1.0578738644396715</v>
      </c>
      <c r="G223" s="13">
        <f t="shared" si="45"/>
        <v>5.7873864439671463</v>
      </c>
      <c r="H223" s="8">
        <v>4.3368000000000002</v>
      </c>
      <c r="I223" s="14">
        <f>TRUNC(1000/((1+H223/100)^(NETWORKDAYS($B223,$H$2-1,Feriados!$A$1:$A$936)/252)),6)</f>
        <v>933.88869499999998</v>
      </c>
      <c r="J223" s="16">
        <f t="shared" si="46"/>
        <v>-4.0119622866408022E-2</v>
      </c>
      <c r="K223" s="15">
        <f t="shared" si="47"/>
        <v>1.0678772664321345</v>
      </c>
      <c r="L223" s="16">
        <f t="shared" si="48"/>
        <v>6.7877266432134542</v>
      </c>
      <c r="M223" s="8">
        <v>5.8653000000000004</v>
      </c>
      <c r="N223" s="17">
        <f>TRUNC(1000/((1+M223/100)^(NETWORKDAYS($B223,$M$2-1,Feriados!$A$1:$A$936)/252)),6)</f>
        <v>861.91362000000004</v>
      </c>
      <c r="O223" s="19">
        <f t="shared" si="49"/>
        <v>-0.24605999690227032</v>
      </c>
      <c r="P223" s="18">
        <f t="shared" si="50"/>
        <v>1.0563418519704955</v>
      </c>
      <c r="Q223" s="19">
        <f t="shared" si="51"/>
        <v>5.634185197049546</v>
      </c>
      <c r="R223" s="9">
        <v>1.9</v>
      </c>
      <c r="S223" s="20">
        <f t="shared" si="52"/>
        <v>1.0252016795544359</v>
      </c>
      <c r="T223" s="21">
        <f t="shared" si="53"/>
        <v>7.4692290285005569E-3</v>
      </c>
      <c r="U223" s="20">
        <f t="shared" si="54"/>
        <v>1.0252016795544359</v>
      </c>
      <c r="V223" s="21">
        <f t="shared" si="55"/>
        <v>2.5201679554435863</v>
      </c>
    </row>
    <row r="224" spans="1:22" x14ac:dyDescent="0.3">
      <c r="A224">
        <f t="shared" si="42"/>
        <v>222</v>
      </c>
      <c r="B224" s="7">
        <v>44154</v>
      </c>
      <c r="C224" s="8">
        <v>2.42</v>
      </c>
      <c r="D224" s="11">
        <f>TRUNC(1000/((1+C224/100)^(NETWORKDAYS($B224,$C$2-1,Feriados!$A$1:$A$936)/252)),6)</f>
        <v>985.58698500000003</v>
      </c>
      <c r="E224" s="13">
        <f t="shared" si="43"/>
        <v>1.3845342168994357E-2</v>
      </c>
      <c r="F224" s="12">
        <f t="shared" si="44"/>
        <v>1.0580203306959195</v>
      </c>
      <c r="G224" s="13">
        <f t="shared" si="45"/>
        <v>5.8020330695919498</v>
      </c>
      <c r="H224" s="8">
        <v>4.3673000000000002</v>
      </c>
      <c r="I224" s="14">
        <f>TRUNC(1000/((1+H224/100)^(NETWORKDAYS($B224,$H$2-1,Feriados!$A$1:$A$936)/252)),6)</f>
        <v>933.60738700000002</v>
      </c>
      <c r="J224" s="16">
        <f t="shared" si="46"/>
        <v>-3.0122219222272761E-2</v>
      </c>
      <c r="K224" s="15">
        <f t="shared" si="47"/>
        <v>1.067555598100915</v>
      </c>
      <c r="L224" s="16">
        <f t="shared" si="48"/>
        <v>6.7555598100915049</v>
      </c>
      <c r="M224" s="8">
        <v>5.8949999999999996</v>
      </c>
      <c r="N224" s="17">
        <f>TRUNC(1000/((1+M224/100)^(NETWORKDAYS($B224,$M$2-1,Feriados!$A$1:$A$936)/252)),6)</f>
        <v>861.47930299999996</v>
      </c>
      <c r="O224" s="19">
        <f t="shared" si="49"/>
        <v>-5.0389852291699011E-2</v>
      </c>
      <c r="P224" s="18">
        <f t="shared" si="50"/>
        <v>1.0558095628715922</v>
      </c>
      <c r="Q224" s="19">
        <f t="shared" si="51"/>
        <v>5.5809562871592222</v>
      </c>
      <c r="R224" s="9">
        <v>1.9</v>
      </c>
      <c r="S224" s="20">
        <f t="shared" si="52"/>
        <v>1.0252782542158858</v>
      </c>
      <c r="T224" s="21">
        <f t="shared" si="53"/>
        <v>7.4692290285005569E-3</v>
      </c>
      <c r="U224" s="20">
        <f t="shared" si="54"/>
        <v>1.0252782542158858</v>
      </c>
      <c r="V224" s="21">
        <f t="shared" si="55"/>
        <v>2.5278254215885809</v>
      </c>
    </row>
    <row r="225" spans="1:22" x14ac:dyDescent="0.3">
      <c r="A225">
        <f t="shared" si="42"/>
        <v>223</v>
      </c>
      <c r="B225" s="7">
        <v>44155</v>
      </c>
      <c r="C225" s="8">
        <v>2.4668000000000001</v>
      </c>
      <c r="D225" s="11">
        <f>TRUNC(1000/((1+C225/100)^(NETWORKDAYS($B225,$C$2-1,Feriados!$A$1:$A$936)/252)),6)</f>
        <v>985.40894100000003</v>
      </c>
      <c r="E225" s="13">
        <f t="shared" si="43"/>
        <v>-1.806476776882171E-2</v>
      </c>
      <c r="F225" s="12">
        <f t="shared" si="44"/>
        <v>1.0578292017802324</v>
      </c>
      <c r="G225" s="13">
        <f t="shared" si="45"/>
        <v>5.7829201780232431</v>
      </c>
      <c r="H225" s="8">
        <v>4.4785000000000004</v>
      </c>
      <c r="I225" s="14">
        <f>TRUNC(1000/((1+H225/100)^(NETWORKDAYS($B225,$H$2-1,Feriados!$A$1:$A$936)/252)),6)</f>
        <v>932.17298100000005</v>
      </c>
      <c r="J225" s="16">
        <f t="shared" si="46"/>
        <v>-0.15364124362909903</v>
      </c>
      <c r="K225" s="15">
        <f t="shared" si="47"/>
        <v>1.0659153924035607</v>
      </c>
      <c r="L225" s="16">
        <f t="shared" si="48"/>
        <v>6.5915392403560702</v>
      </c>
      <c r="M225" s="8">
        <v>6.0449999999999999</v>
      </c>
      <c r="N225" s="17">
        <f>TRUNC(1000/((1+M225/100)^(NETWORKDAYS($B225,$M$2-1,Feriados!$A$1:$A$936)/252)),6)</f>
        <v>858.51071400000001</v>
      </c>
      <c r="O225" s="19">
        <f t="shared" si="49"/>
        <v>-0.34459202788299503</v>
      </c>
      <c r="P225" s="18">
        <f t="shared" si="50"/>
        <v>1.0521713272883104</v>
      </c>
      <c r="Q225" s="19">
        <f t="shared" si="51"/>
        <v>5.2171327288310421</v>
      </c>
      <c r="R225" s="9">
        <v>1.9</v>
      </c>
      <c r="S225" s="20">
        <f t="shared" si="52"/>
        <v>1.0253548345968726</v>
      </c>
      <c r="T225" s="21">
        <f t="shared" si="53"/>
        <v>7.4692290285005569E-3</v>
      </c>
      <c r="U225" s="20">
        <f t="shared" si="54"/>
        <v>1.0253548345968726</v>
      </c>
      <c r="V225" s="21">
        <f t="shared" si="55"/>
        <v>2.53548345968726</v>
      </c>
    </row>
    <row r="226" spans="1:22" x14ac:dyDescent="0.3">
      <c r="A226">
        <f t="shared" si="42"/>
        <v>224</v>
      </c>
      <c r="B226" s="7">
        <v>44158</v>
      </c>
      <c r="C226" s="8">
        <v>2.5083000000000002</v>
      </c>
      <c r="D226" s="11">
        <f>TRUNC(1000/((1+C226/100)^(NETWORKDAYS($B226,$C$2-1,Feriados!$A$1:$A$936)/252)),6)</f>
        <v>985.26514599999996</v>
      </c>
      <c r="E226" s="13">
        <f t="shared" si="43"/>
        <v>-1.4592418844316946E-2</v>
      </c>
      <c r="F226" s="12">
        <f t="shared" si="44"/>
        <v>1.0576748389124511</v>
      </c>
      <c r="G226" s="13">
        <f t="shared" si="45"/>
        <v>5.7674838912451065</v>
      </c>
      <c r="H226" s="8">
        <v>4.58</v>
      </c>
      <c r="I226" s="14">
        <f>TRUNC(1000/((1+H226/100)^(NETWORKDAYS($B226,$H$2-1,Feriados!$A$1:$A$936)/252)),6)</f>
        <v>930.88839299999995</v>
      </c>
      <c r="J226" s="16">
        <f t="shared" si="46"/>
        <v>-0.13780575345812007</v>
      </c>
      <c r="K226" s="15">
        <f t="shared" si="47"/>
        <v>1.0644464996658329</v>
      </c>
      <c r="L226" s="16">
        <f t="shared" si="48"/>
        <v>6.4446499665832935</v>
      </c>
      <c r="M226" s="8">
        <v>6.1749999999999998</v>
      </c>
      <c r="N226" s="17">
        <f>TRUNC(1000/((1+M226/100)^(NETWORKDAYS($B226,$M$2-1,Feriados!$A$1:$A$936)/252)),6)</f>
        <v>855.98472400000003</v>
      </c>
      <c r="O226" s="19">
        <f t="shared" si="49"/>
        <v>-0.29422929251876617</v>
      </c>
      <c r="P226" s="18">
        <f t="shared" si="50"/>
        <v>1.0490755310359448</v>
      </c>
      <c r="Q226" s="19">
        <f t="shared" si="51"/>
        <v>4.9075531035944753</v>
      </c>
      <c r="R226" s="9">
        <v>1.9</v>
      </c>
      <c r="S226" s="20">
        <f t="shared" si="52"/>
        <v>1.0254314206978234</v>
      </c>
      <c r="T226" s="21">
        <f t="shared" si="53"/>
        <v>7.4692290285005569E-3</v>
      </c>
      <c r="U226" s="20">
        <f t="shared" si="54"/>
        <v>1.0254314206978234</v>
      </c>
      <c r="V226" s="21">
        <f t="shared" si="55"/>
        <v>2.5431420697823448</v>
      </c>
    </row>
    <row r="227" spans="1:22" x14ac:dyDescent="0.3">
      <c r="A227">
        <f t="shared" si="42"/>
        <v>225</v>
      </c>
      <c r="B227" s="7">
        <v>44159</v>
      </c>
      <c r="C227" s="8">
        <v>2.5169999999999999</v>
      </c>
      <c r="D227" s="11">
        <f>TRUNC(1000/((1+C227/100)^(NETWORKDAYS($B227,$C$2-1,Feriados!$A$1:$A$936)/252)),6)</f>
        <v>985.31223499999999</v>
      </c>
      <c r="E227" s="13">
        <f t="shared" si="43"/>
        <v>4.779322621040194E-3</v>
      </c>
      <c r="F227" s="12">
        <f t="shared" si="44"/>
        <v>1.0577253886052842</v>
      </c>
      <c r="G227" s="13">
        <f t="shared" si="45"/>
        <v>5.77253886052842</v>
      </c>
      <c r="H227" s="8">
        <v>4.53</v>
      </c>
      <c r="I227" s="14">
        <f>TRUNC(1000/((1+H227/100)^(NETWORKDAYS($B227,$H$2-1,Feriados!$A$1:$A$936)/252)),6)</f>
        <v>931.76437699999997</v>
      </c>
      <c r="J227" s="16">
        <f t="shared" si="46"/>
        <v>9.410193602017447E-2</v>
      </c>
      <c r="K227" s="15">
        <f t="shared" si="47"/>
        <v>1.0654481644299174</v>
      </c>
      <c r="L227" s="16">
        <f t="shared" si="48"/>
        <v>6.544816442991741</v>
      </c>
      <c r="M227" s="8">
        <v>6.1550000000000002</v>
      </c>
      <c r="N227" s="17">
        <f>TRUNC(1000/((1+M227/100)^(NETWORKDAYS($B227,$M$2-1,Feriados!$A$1:$A$936)/252)),6)</f>
        <v>856.60633499999994</v>
      </c>
      <c r="O227" s="19">
        <f t="shared" si="49"/>
        <v>7.2619403427576223E-2</v>
      </c>
      <c r="P227" s="18">
        <f t="shared" si="50"/>
        <v>1.0498373634280878</v>
      </c>
      <c r="Q227" s="19">
        <f t="shared" si="51"/>
        <v>4.9837363428087755</v>
      </c>
      <c r="R227" s="9">
        <v>1.9</v>
      </c>
      <c r="S227" s="20">
        <f t="shared" si="52"/>
        <v>1.0255080125191656</v>
      </c>
      <c r="T227" s="21">
        <f t="shared" si="53"/>
        <v>7.4692290285005569E-3</v>
      </c>
      <c r="U227" s="20">
        <f t="shared" si="54"/>
        <v>1.0255080125191656</v>
      </c>
      <c r="V227" s="21">
        <f t="shared" si="55"/>
        <v>2.5508012519165568</v>
      </c>
    </row>
    <row r="228" spans="1:22" x14ac:dyDescent="0.3">
      <c r="A228">
        <f t="shared" si="42"/>
        <v>226</v>
      </c>
      <c r="B228" s="7">
        <v>44160</v>
      </c>
      <c r="C228" s="8">
        <v>2.4737</v>
      </c>
      <c r="D228" s="11">
        <f>TRUNC(1000/((1+C228/100)^(NETWORKDAYS($B228,$C$2-1,Feriados!$A$1:$A$936)/252)),6)</f>
        <v>985.65560800000003</v>
      </c>
      <c r="E228" s="13">
        <f t="shared" si="43"/>
        <v>3.4849156216965049E-2</v>
      </c>
      <c r="F228" s="12">
        <f t="shared" si="44"/>
        <v>1.0580939969783059</v>
      </c>
      <c r="G228" s="13">
        <f t="shared" si="45"/>
        <v>5.8093996978305862</v>
      </c>
      <c r="H228" s="8">
        <v>4.4819000000000004</v>
      </c>
      <c r="I228" s="14">
        <f>TRUNC(1000/((1+H228/100)^(NETWORKDAYS($B228,$H$2-1,Feriados!$A$1:$A$936)/252)),6)</f>
        <v>932.610998</v>
      </c>
      <c r="J228" s="16">
        <f t="shared" si="46"/>
        <v>9.0862134344082968E-2</v>
      </c>
      <c r="K228" s="15">
        <f t="shared" si="47"/>
        <v>1.0664162533724484</v>
      </c>
      <c r="L228" s="16">
        <f t="shared" si="48"/>
        <v>6.6416253372448386</v>
      </c>
      <c r="M228" s="8">
        <v>6.0674000000000001</v>
      </c>
      <c r="N228" s="17">
        <f>TRUNC(1000/((1+M228/100)^(NETWORKDAYS($B228,$M$2-1,Feriados!$A$1:$A$936)/252)),6)</f>
        <v>858.64144899999997</v>
      </c>
      <c r="O228" s="19">
        <f t="shared" si="49"/>
        <v>0.23757867725786586</v>
      </c>
      <c r="P228" s="18">
        <f t="shared" si="50"/>
        <v>1.052331553149479</v>
      </c>
      <c r="Q228" s="19">
        <f t="shared" si="51"/>
        <v>5.2331553149479015</v>
      </c>
      <c r="R228" s="9">
        <v>1.9</v>
      </c>
      <c r="S228" s="20">
        <f t="shared" si="52"/>
        <v>1.0255846100613262</v>
      </c>
      <c r="T228" s="21">
        <f t="shared" si="53"/>
        <v>7.4692290285005569E-3</v>
      </c>
      <c r="U228" s="20">
        <f t="shared" si="54"/>
        <v>1.0255846100613262</v>
      </c>
      <c r="V228" s="21">
        <f t="shared" si="55"/>
        <v>2.5584610061326174</v>
      </c>
    </row>
    <row r="229" spans="1:22" x14ac:dyDescent="0.3">
      <c r="A229">
        <f t="shared" si="42"/>
        <v>227</v>
      </c>
      <c r="B229" s="7">
        <v>44161</v>
      </c>
      <c r="C229" s="8">
        <v>2.4702000000000002</v>
      </c>
      <c r="D229" s="11">
        <f>TRUNC(1000/((1+C229/100)^(NETWORKDAYS($B229,$C$2-1,Feriados!$A$1:$A$936)/252)),6)</f>
        <v>985.77096400000005</v>
      </c>
      <c r="E229" s="13">
        <f t="shared" si="43"/>
        <v>1.1703479294777885E-2</v>
      </c>
      <c r="F229" s="12">
        <f t="shared" si="44"/>
        <v>1.0582178307901615</v>
      </c>
      <c r="G229" s="13">
        <f t="shared" si="45"/>
        <v>5.8217830790161518</v>
      </c>
      <c r="H229" s="8">
        <v>4.41</v>
      </c>
      <c r="I229" s="14">
        <f>TRUNC(1000/((1+H229/100)^(NETWORKDAYS($B229,$H$2-1,Feriados!$A$1:$A$936)/252)),6)</f>
        <v>933.79305899999997</v>
      </c>
      <c r="J229" s="16">
        <f t="shared" si="46"/>
        <v>0.12674748662999669</v>
      </c>
      <c r="K229" s="15">
        <f t="shared" si="47"/>
        <v>1.0677679091706118</v>
      </c>
      <c r="L229" s="16">
        <f t="shared" si="48"/>
        <v>6.7767909170611818</v>
      </c>
      <c r="M229" s="8">
        <v>5.9318</v>
      </c>
      <c r="N229" s="17">
        <f>TRUNC(1000/((1+M229/100)^(NETWORKDAYS($B229,$M$2-1,Feriados!$A$1:$A$936)/252)),6)</f>
        <v>861.685115</v>
      </c>
      <c r="O229" s="19">
        <f t="shared" si="49"/>
        <v>0.35447461842714745</v>
      </c>
      <c r="P229" s="18">
        <f t="shared" si="50"/>
        <v>1.0560618014070942</v>
      </c>
      <c r="Q229" s="19">
        <f t="shared" si="51"/>
        <v>5.6061801407094158</v>
      </c>
      <c r="R229" s="9">
        <v>1.9</v>
      </c>
      <c r="S229" s="20">
        <f t="shared" si="52"/>
        <v>1.0256612133247327</v>
      </c>
      <c r="T229" s="21">
        <f t="shared" si="53"/>
        <v>7.4692290285005569E-3</v>
      </c>
      <c r="U229" s="20">
        <f t="shared" si="54"/>
        <v>1.0256612133247327</v>
      </c>
      <c r="V229" s="21">
        <f t="shared" si="55"/>
        <v>2.5661213324732701</v>
      </c>
    </row>
    <row r="230" spans="1:22" x14ac:dyDescent="0.3">
      <c r="A230">
        <f t="shared" si="42"/>
        <v>228</v>
      </c>
      <c r="B230" s="7">
        <v>44162</v>
      </c>
      <c r="C230" s="8">
        <v>2.4464999999999999</v>
      </c>
      <c r="D230" s="11">
        <f>TRUNC(1000/((1+C230/100)^(NETWORKDAYS($B230,$C$2-1,Feriados!$A$1:$A$936)/252)),6)</f>
        <v>985.999459</v>
      </c>
      <c r="E230" s="13">
        <f t="shared" si="43"/>
        <v>2.3179319369770468E-2</v>
      </c>
      <c r="F230" s="12">
        <f t="shared" si="44"/>
        <v>1.0584631184807882</v>
      </c>
      <c r="G230" s="13">
        <f t="shared" si="45"/>
        <v>5.8463118480788223</v>
      </c>
      <c r="H230" s="8">
        <v>4.3441000000000001</v>
      </c>
      <c r="I230" s="14">
        <f>TRUNC(1000/((1+H230/100)^(NETWORKDAYS($B230,$H$2-1,Feriados!$A$1:$A$936)/252)),6)</f>
        <v>934.88708899999995</v>
      </c>
      <c r="J230" s="16">
        <f t="shared" si="46"/>
        <v>0.11715979139657051</v>
      </c>
      <c r="K230" s="15">
        <f t="shared" si="47"/>
        <v>1.0690189038255957</v>
      </c>
      <c r="L230" s="16">
        <f t="shared" si="48"/>
        <v>6.9018903825595723</v>
      </c>
      <c r="M230" s="8">
        <v>5.8250000000000002</v>
      </c>
      <c r="N230" s="17">
        <f>TRUNC(1000/((1+M230/100)^(NETWORKDAYS($B230,$M$2-1,Feriados!$A$1:$A$936)/252)),6)</f>
        <v>864.12756000000002</v>
      </c>
      <c r="O230" s="19">
        <f t="shared" si="49"/>
        <v>0.28344983074239938</v>
      </c>
      <c r="P230" s="18">
        <f t="shared" si="50"/>
        <v>1.0590552067957177</v>
      </c>
      <c r="Q230" s="19">
        <f t="shared" si="51"/>
        <v>5.9055206795717741</v>
      </c>
      <c r="R230" s="9">
        <v>1.9</v>
      </c>
      <c r="S230" s="20">
        <f t="shared" si="52"/>
        <v>1.0257378223098124</v>
      </c>
      <c r="T230" s="21">
        <f t="shared" si="53"/>
        <v>7.4692290285005569E-3</v>
      </c>
      <c r="U230" s="20">
        <f t="shared" si="54"/>
        <v>1.0257378223098124</v>
      </c>
      <c r="V230" s="21">
        <f t="shared" si="55"/>
        <v>2.5737822309812364</v>
      </c>
    </row>
    <row r="231" spans="1:22" x14ac:dyDescent="0.3">
      <c r="A231">
        <f t="shared" si="42"/>
        <v>229</v>
      </c>
      <c r="B231" s="7">
        <v>44165</v>
      </c>
      <c r="C231" s="8">
        <v>2.4668999999999999</v>
      </c>
      <c r="D231" s="11">
        <f>TRUNC(1000/((1+C231/100)^(NETWORKDAYS($B231,$C$2-1,Feriados!$A$1:$A$936)/252)),6)</f>
        <v>985.98028899999997</v>
      </c>
      <c r="E231" s="13">
        <f t="shared" si="43"/>
        <v>-1.9442201336983267E-3</v>
      </c>
      <c r="F231" s="12">
        <f t="shared" si="44"/>
        <v>1.058442539627731</v>
      </c>
      <c r="G231" s="13">
        <f t="shared" si="45"/>
        <v>5.8442539627731049</v>
      </c>
      <c r="H231" s="8">
        <v>4.3848000000000003</v>
      </c>
      <c r="I231" s="14">
        <f>TRUNC(1000/((1+H231/100)^(NETWORKDAYS($B231,$H$2-1,Feriados!$A$1:$A$936)/252)),6)</f>
        <v>934.46912499999996</v>
      </c>
      <c r="J231" s="16">
        <f t="shared" si="46"/>
        <v>-4.4707430974055828E-2</v>
      </c>
      <c r="K231" s="15">
        <f t="shared" si="47"/>
        <v>1.0685409729370683</v>
      </c>
      <c r="L231" s="16">
        <f t="shared" si="48"/>
        <v>6.854097293706829</v>
      </c>
      <c r="M231" s="8">
        <v>5.8803999999999998</v>
      </c>
      <c r="N231" s="17">
        <f>TRUNC(1000/((1+M231/100)^(NETWORKDAYS($B231,$M$2-1,Feriados!$A$1:$A$936)/252)),6)</f>
        <v>863.15750500000001</v>
      </c>
      <c r="O231" s="19">
        <f t="shared" si="49"/>
        <v>-0.11225831056701496</v>
      </c>
      <c r="P231" s="18">
        <f t="shared" si="50"/>
        <v>1.0578663293125969</v>
      </c>
      <c r="Q231" s="19">
        <f t="shared" si="51"/>
        <v>5.7866329312596942</v>
      </c>
      <c r="R231" s="9">
        <v>1.9</v>
      </c>
      <c r="S231" s="20">
        <f t="shared" si="52"/>
        <v>1.0258144370169926</v>
      </c>
      <c r="T231" s="21">
        <f t="shared" si="53"/>
        <v>7.4692290285005569E-3</v>
      </c>
      <c r="U231" s="20">
        <f t="shared" si="54"/>
        <v>1.0258144370169926</v>
      </c>
      <c r="V231" s="21">
        <f t="shared" si="55"/>
        <v>2.5814437016992597</v>
      </c>
    </row>
    <row r="232" spans="1:22" x14ac:dyDescent="0.3">
      <c r="A232">
        <f t="shared" si="42"/>
        <v>230</v>
      </c>
      <c r="B232" s="7">
        <v>44166</v>
      </c>
      <c r="C232" s="8">
        <v>2.33</v>
      </c>
      <c r="D232" s="11">
        <f>TRUNC(1000/((1+C232/100)^(NETWORKDAYS($B232,$C$2-1,Feriados!$A$1:$A$936)/252)),6)</f>
        <v>986.83449099999996</v>
      </c>
      <c r="E232" s="13">
        <f t="shared" si="43"/>
        <v>8.6634794785434011E-2</v>
      </c>
      <c r="F232" s="12">
        <f t="shared" si="44"/>
        <v>1.0593595191498593</v>
      </c>
      <c r="G232" s="13">
        <f t="shared" si="45"/>
        <v>5.9359519149859263</v>
      </c>
      <c r="H232" s="8">
        <v>4.1989000000000001</v>
      </c>
      <c r="I232" s="14">
        <f>TRUNC(1000/((1+H232/100)^(NETWORKDAYS($B232,$H$2-1,Feriados!$A$1:$A$936)/252)),6)</f>
        <v>937.25653</v>
      </c>
      <c r="J232" s="16">
        <f t="shared" si="46"/>
        <v>0.29828754374308097</v>
      </c>
      <c r="K232" s="15">
        <f t="shared" si="47"/>
        <v>1.0717282975591307</v>
      </c>
      <c r="L232" s="16">
        <f t="shared" si="48"/>
        <v>7.1728297559130683</v>
      </c>
      <c r="M232" s="8">
        <v>5.6959999999999997</v>
      </c>
      <c r="N232" s="17">
        <f>TRUNC(1000/((1+M232/100)^(NETWORKDAYS($B232,$M$2-1,Feriados!$A$1:$A$936)/252)),6)</f>
        <v>867.23171500000001</v>
      </c>
      <c r="O232" s="19">
        <f t="shared" si="49"/>
        <v>0.47201234727143326</v>
      </c>
      <c r="P232" s="18">
        <f t="shared" si="50"/>
        <v>1.0628595890045796</v>
      </c>
      <c r="Q232" s="19">
        <f t="shared" si="51"/>
        <v>6.2859589004579552</v>
      </c>
      <c r="R232" s="9">
        <v>1.9</v>
      </c>
      <c r="S232" s="20">
        <f t="shared" si="52"/>
        <v>1.0258910574467008</v>
      </c>
      <c r="T232" s="21">
        <f t="shared" si="53"/>
        <v>7.4692290285005569E-3</v>
      </c>
      <c r="U232" s="20">
        <f t="shared" si="54"/>
        <v>1.0258910574467008</v>
      </c>
      <c r="V232" s="21">
        <f t="shared" si="55"/>
        <v>2.5891057446700838</v>
      </c>
    </row>
    <row r="233" spans="1:22" x14ac:dyDescent="0.3">
      <c r="A233">
        <f t="shared" si="42"/>
        <v>231</v>
      </c>
      <c r="B233" s="7">
        <v>44167</v>
      </c>
      <c r="C233" s="8">
        <v>2.2827999999999999</v>
      </c>
      <c r="D233" s="11">
        <f>TRUNC(1000/((1+C233/100)^(NETWORKDAYS($B233,$C$2-1,Feriados!$A$1:$A$936)/252)),6)</f>
        <v>987.18491300000005</v>
      </c>
      <c r="E233" s="13">
        <f t="shared" si="43"/>
        <v>3.5509703318648E-2</v>
      </c>
      <c r="F233" s="12">
        <f t="shared" si="44"/>
        <v>1.0597356945721872</v>
      </c>
      <c r="G233" s="13">
        <f t="shared" si="45"/>
        <v>5.9735694572187192</v>
      </c>
      <c r="H233" s="8">
        <v>4.0896999999999997</v>
      </c>
      <c r="I233" s="14">
        <f>TRUNC(1000/((1+H233/100)^(NETWORKDAYS($B233,$H$2-1,Feriados!$A$1:$A$936)/252)),6)</f>
        <v>938.955377</v>
      </c>
      <c r="J233" s="16">
        <f t="shared" si="46"/>
        <v>0.18125741946017904</v>
      </c>
      <c r="K233" s="15">
        <f t="shared" si="47"/>
        <v>1.0736708846149108</v>
      </c>
      <c r="L233" s="16">
        <f t="shared" si="48"/>
        <v>7.3670884614910781</v>
      </c>
      <c r="M233" s="8">
        <v>5.5149999999999997</v>
      </c>
      <c r="N233" s="17">
        <f>TRUNC(1000/((1+M233/100)^(NETWORKDAYS($B233,$M$2-1,Feriados!$A$1:$A$936)/252)),6)</f>
        <v>871.24782700000003</v>
      </c>
      <c r="O233" s="19">
        <f t="shared" si="49"/>
        <v>0.46309560992012777</v>
      </c>
      <c r="P233" s="18">
        <f t="shared" si="50"/>
        <v>1.0677816451008748</v>
      </c>
      <c r="Q233" s="19">
        <f t="shared" si="51"/>
        <v>6.778164510087481</v>
      </c>
      <c r="R233" s="9">
        <v>1.9</v>
      </c>
      <c r="S233" s="20">
        <f t="shared" si="52"/>
        <v>1.0259676835993645</v>
      </c>
      <c r="T233" s="21">
        <f t="shared" si="53"/>
        <v>7.4692290285005569E-3</v>
      </c>
      <c r="U233" s="20">
        <f t="shared" si="54"/>
        <v>1.0259676835993645</v>
      </c>
      <c r="V233" s="21">
        <f t="shared" si="55"/>
        <v>2.5967683599364522</v>
      </c>
    </row>
    <row r="234" spans="1:22" x14ac:dyDescent="0.3">
      <c r="A234">
        <f t="shared" si="42"/>
        <v>232</v>
      </c>
      <c r="B234" s="7">
        <v>44168</v>
      </c>
      <c r="C234" s="8">
        <v>2.2690999999999999</v>
      </c>
      <c r="D234" s="11">
        <f>TRUNC(1000/((1+C234/100)^(NETWORKDAYS($B234,$C$2-1,Feriados!$A$1:$A$936)/252)),6)</f>
        <v>987.34838500000001</v>
      </c>
      <c r="E234" s="13">
        <f t="shared" si="43"/>
        <v>1.655941028344543E-2</v>
      </c>
      <c r="F234" s="12">
        <f t="shared" si="44"/>
        <v>1.0599111805537715</v>
      </c>
      <c r="G234" s="13">
        <f t="shared" si="45"/>
        <v>5.9911180553771537</v>
      </c>
      <c r="H234" s="8">
        <v>3.9634</v>
      </c>
      <c r="I234" s="14">
        <f>TRUNC(1000/((1+H234/100)^(NETWORKDAYS($B234,$H$2-1,Feriados!$A$1:$A$936)/252)),6)</f>
        <v>940.89362600000004</v>
      </c>
      <c r="J234" s="16">
        <f t="shared" si="46"/>
        <v>0.20642610367627157</v>
      </c>
      <c r="K234" s="15">
        <f t="shared" si="47"/>
        <v>1.0758872215883279</v>
      </c>
      <c r="L234" s="16">
        <f t="shared" si="48"/>
        <v>7.5887221588327947</v>
      </c>
      <c r="M234" s="8">
        <v>5.2850000000000001</v>
      </c>
      <c r="N234" s="17">
        <f>TRUNC(1000/((1+M234/100)^(NETWORKDAYS($B234,$M$2-1,Feriados!$A$1:$A$936)/252)),6)</f>
        <v>876.32187099999999</v>
      </c>
      <c r="O234" s="19">
        <f t="shared" si="49"/>
        <v>0.58238813834079473</v>
      </c>
      <c r="P234" s="18">
        <f t="shared" si="50"/>
        <v>1.0740002787453224</v>
      </c>
      <c r="Q234" s="19">
        <f t="shared" si="51"/>
        <v>7.4000278745322445</v>
      </c>
      <c r="R234" s="9">
        <v>1.9</v>
      </c>
      <c r="S234" s="20">
        <f t="shared" si="52"/>
        <v>1.0260443154754109</v>
      </c>
      <c r="T234" s="21">
        <f t="shared" si="53"/>
        <v>7.4692290285005569E-3</v>
      </c>
      <c r="U234" s="20">
        <f t="shared" si="54"/>
        <v>1.0260443154754109</v>
      </c>
      <c r="V234" s="21">
        <f t="shared" si="55"/>
        <v>2.6044315475410862</v>
      </c>
    </row>
    <row r="235" spans="1:22" x14ac:dyDescent="0.3">
      <c r="A235">
        <f t="shared" si="42"/>
        <v>233</v>
      </c>
      <c r="B235" s="7">
        <v>44169</v>
      </c>
      <c r="C235" s="8">
        <v>2.2978000000000001</v>
      </c>
      <c r="D235" s="11">
        <f>TRUNC(1000/((1+C235/100)^(NETWORKDAYS($B235,$C$2-1,Feriados!$A$1:$A$936)/252)),6)</f>
        <v>987.28018699999996</v>
      </c>
      <c r="E235" s="13">
        <f t="shared" si="43"/>
        <v>-6.907187071569787E-3</v>
      </c>
      <c r="F235" s="12">
        <f t="shared" si="44"/>
        <v>1.0598379705057381</v>
      </c>
      <c r="G235" s="13">
        <f t="shared" si="45"/>
        <v>5.9837970505738136</v>
      </c>
      <c r="H235" s="8">
        <v>4.0350999999999999</v>
      </c>
      <c r="I235" s="14">
        <f>TRUNC(1000/((1+H235/100)^(NETWORKDAYS($B235,$H$2-1,Feriados!$A$1:$A$936)/252)),6)</f>
        <v>940.02494799999999</v>
      </c>
      <c r="J235" s="16">
        <f t="shared" si="46"/>
        <v>-9.2324783163111324E-2</v>
      </c>
      <c r="K235" s="15">
        <f t="shared" si="47"/>
        <v>1.0748939110439168</v>
      </c>
      <c r="L235" s="16">
        <f t="shared" si="48"/>
        <v>7.489391104391685</v>
      </c>
      <c r="M235" s="8">
        <v>5.2945000000000002</v>
      </c>
      <c r="N235" s="17">
        <f>TRUNC(1000/((1+M235/100)^(NETWORKDAYS($B235,$M$2-1,Feriados!$A$1:$A$936)/252)),6)</f>
        <v>876.298587</v>
      </c>
      <c r="O235" s="19">
        <f t="shared" si="49"/>
        <v>-2.6570145936655187E-3</v>
      </c>
      <c r="P235" s="18">
        <f t="shared" si="50"/>
        <v>1.0739717424011801</v>
      </c>
      <c r="Q235" s="19">
        <f t="shared" si="51"/>
        <v>7.3971742401180096</v>
      </c>
      <c r="R235" s="9">
        <v>1.9</v>
      </c>
      <c r="S235" s="20">
        <f t="shared" si="52"/>
        <v>1.0261209530752677</v>
      </c>
      <c r="T235" s="21">
        <f t="shared" si="53"/>
        <v>7.4692290285005569E-3</v>
      </c>
      <c r="U235" s="20">
        <f t="shared" si="54"/>
        <v>1.0261209530752677</v>
      </c>
      <c r="V235" s="21">
        <f t="shared" si="55"/>
        <v>2.6120953075267739</v>
      </c>
    </row>
    <row r="236" spans="1:22" x14ac:dyDescent="0.3">
      <c r="A236">
        <f t="shared" si="42"/>
        <v>234</v>
      </c>
      <c r="B236" s="7">
        <v>44172</v>
      </c>
      <c r="C236" s="8">
        <v>2.3018000000000001</v>
      </c>
      <c r="D236" s="11">
        <f>TRUNC(1000/((1+C236/100)^(NETWORKDAYS($B236,$C$2-1,Feriados!$A$1:$A$936)/252)),6)</f>
        <v>987.34759399999996</v>
      </c>
      <c r="E236" s="13">
        <f t="shared" si="43"/>
        <v>6.8275450968879881E-3</v>
      </c>
      <c r="F236" s="12">
        <f t="shared" si="44"/>
        <v>1.0599103314211284</v>
      </c>
      <c r="G236" s="13">
        <f t="shared" si="45"/>
        <v>5.9910331421128449</v>
      </c>
      <c r="H236" s="8">
        <v>3.9956</v>
      </c>
      <c r="I236" s="14">
        <f>TRUNC(1000/((1+H236/100)^(NETWORKDAYS($B236,$H$2-1,Feriados!$A$1:$A$936)/252)),6)</f>
        <v>940.72948599999995</v>
      </c>
      <c r="J236" s="16">
        <f t="shared" si="46"/>
        <v>7.4948861889145846E-2</v>
      </c>
      <c r="K236" s="15">
        <f t="shared" si="47"/>
        <v>1.0756995317967599</v>
      </c>
      <c r="L236" s="16">
        <f t="shared" si="48"/>
        <v>7.5699531796759922</v>
      </c>
      <c r="M236" s="8">
        <v>5.2603</v>
      </c>
      <c r="N236" s="17">
        <f>TRUNC(1000/((1+M236/100)^(NETWORKDAYS($B236,$M$2-1,Feriados!$A$1:$A$936)/252)),6)</f>
        <v>877.20595000000003</v>
      </c>
      <c r="O236" s="19">
        <f t="shared" si="49"/>
        <v>0.10354495755908744</v>
      </c>
      <c r="P236" s="18">
        <f t="shared" si="50"/>
        <v>1.075083785986046</v>
      </c>
      <c r="Q236" s="19">
        <f t="shared" si="51"/>
        <v>7.5083785986046037</v>
      </c>
      <c r="R236" s="9">
        <v>1.9</v>
      </c>
      <c r="S236" s="20">
        <f t="shared" si="52"/>
        <v>1.0261975963993624</v>
      </c>
      <c r="T236" s="21">
        <f t="shared" si="53"/>
        <v>7.4692290285005569E-3</v>
      </c>
      <c r="U236" s="20">
        <f t="shared" si="54"/>
        <v>1.0261975963993624</v>
      </c>
      <c r="V236" s="21">
        <f t="shared" si="55"/>
        <v>2.6197596399362366</v>
      </c>
    </row>
    <row r="237" spans="1:22" x14ac:dyDescent="0.3">
      <c r="A237">
        <f t="shared" si="42"/>
        <v>235</v>
      </c>
      <c r="B237" s="7">
        <v>44173</v>
      </c>
      <c r="C237" s="8">
        <v>2.3201999999999998</v>
      </c>
      <c r="D237" s="11">
        <f>TRUNC(1000/((1+C237/100)^(NETWORKDAYS($B237,$C$2-1,Feriados!$A$1:$A$936)/252)),6)</f>
        <v>987.33810800000003</v>
      </c>
      <c r="E237" s="13">
        <f t="shared" si="43"/>
        <v>-9.6075587336930113E-4</v>
      </c>
      <c r="F237" s="12">
        <f t="shared" si="44"/>
        <v>1.0599001482703669</v>
      </c>
      <c r="G237" s="13">
        <f t="shared" si="45"/>
        <v>5.9900148270366937</v>
      </c>
      <c r="H237" s="8">
        <v>3.9910000000000001</v>
      </c>
      <c r="I237" s="14">
        <f>TRUNC(1000/((1+H237/100)^(NETWORKDAYS($B237,$H$2-1,Feriados!$A$1:$A$936)/252)),6)</f>
        <v>940.94049500000006</v>
      </c>
      <c r="J237" s="16">
        <f t="shared" si="46"/>
        <v>2.2430358901304182E-2</v>
      </c>
      <c r="K237" s="15">
        <f t="shared" si="47"/>
        <v>1.0759408150624417</v>
      </c>
      <c r="L237" s="16">
        <f t="shared" si="48"/>
        <v>7.5940815062441658</v>
      </c>
      <c r="M237" s="8">
        <v>5.2389000000000001</v>
      </c>
      <c r="N237" s="17">
        <f>TRUNC(1000/((1+M237/100)^(NETWORKDAYS($B237,$M$2-1,Feriados!$A$1:$A$936)/252)),6)</f>
        <v>877.83973300000002</v>
      </c>
      <c r="O237" s="19">
        <f t="shared" si="49"/>
        <v>7.2250193925382789E-2</v>
      </c>
      <c r="P237" s="18">
        <f t="shared" si="50"/>
        <v>1.0758605361062814</v>
      </c>
      <c r="Q237" s="19">
        <f t="shared" si="51"/>
        <v>7.5860536106281407</v>
      </c>
      <c r="R237" s="9">
        <v>1.9</v>
      </c>
      <c r="S237" s="20">
        <f t="shared" si="52"/>
        <v>1.0262742454481224</v>
      </c>
      <c r="T237" s="21">
        <f t="shared" si="53"/>
        <v>7.4692290285005569E-3</v>
      </c>
      <c r="U237" s="20">
        <f t="shared" si="54"/>
        <v>1.0262742454481224</v>
      </c>
      <c r="V237" s="21">
        <f t="shared" si="55"/>
        <v>2.6274245448122402</v>
      </c>
    </row>
    <row r="238" spans="1:22" x14ac:dyDescent="0.3">
      <c r="A238">
        <f t="shared" si="42"/>
        <v>236</v>
      </c>
      <c r="B238" s="7">
        <v>44174</v>
      </c>
      <c r="C238" s="8">
        <v>2.3008000000000002</v>
      </c>
      <c r="D238" s="11">
        <f>TRUNC(1000/((1+C238/100)^(NETWORKDAYS($B238,$C$2-1,Feriados!$A$1:$A$936)/252)),6)</f>
        <v>987.53126099999997</v>
      </c>
      <c r="E238" s="13">
        <f t="shared" si="43"/>
        <v>1.9563004652090044E-2</v>
      </c>
      <c r="F238" s="12">
        <f t="shared" si="44"/>
        <v>1.0601074965856805</v>
      </c>
      <c r="G238" s="13">
        <f t="shared" si="45"/>
        <v>6.0107496585680487</v>
      </c>
      <c r="H238" s="8">
        <v>3.9742999999999999</v>
      </c>
      <c r="I238" s="14">
        <f>TRUNC(1000/((1+H238/100)^(NETWORKDAYS($B238,$H$2-1,Feriados!$A$1:$A$936)/252)),6)</f>
        <v>941.32116799999994</v>
      </c>
      <c r="J238" s="16">
        <f t="shared" si="46"/>
        <v>4.0456649705555847E-2</v>
      </c>
      <c r="K238" s="15">
        <f t="shared" si="47"/>
        <v>1.0763761046690306</v>
      </c>
      <c r="L238" s="16">
        <f t="shared" si="48"/>
        <v>7.6376104669030553</v>
      </c>
      <c r="M238" s="8">
        <v>5.2748999999999997</v>
      </c>
      <c r="N238" s="17">
        <f>TRUNC(1000/((1+M238/100)^(NETWORKDAYS($B238,$M$2-1,Feriados!$A$1:$A$936)/252)),6)</f>
        <v>877.25291200000004</v>
      </c>
      <c r="O238" s="19">
        <f t="shared" si="49"/>
        <v>-6.6848307036015964E-2</v>
      </c>
      <c r="P238" s="18">
        <f t="shared" si="50"/>
        <v>1.0751413415518258</v>
      </c>
      <c r="Q238" s="19">
        <f t="shared" si="51"/>
        <v>7.5141341551825835</v>
      </c>
      <c r="R238" s="9">
        <v>1.9</v>
      </c>
      <c r="S238" s="20">
        <f t="shared" si="52"/>
        <v>1.0263509002219755</v>
      </c>
      <c r="T238" s="21">
        <f t="shared" si="53"/>
        <v>7.4692290285005569E-3</v>
      </c>
      <c r="U238" s="20">
        <f t="shared" si="54"/>
        <v>1.0263509002219755</v>
      </c>
      <c r="V238" s="21">
        <f t="shared" si="55"/>
        <v>2.6350900221975504</v>
      </c>
    </row>
    <row r="239" spans="1:22" x14ac:dyDescent="0.3">
      <c r="A239">
        <f t="shared" si="42"/>
        <v>237</v>
      </c>
      <c r="B239" s="7">
        <v>44175</v>
      </c>
      <c r="C239" s="8">
        <v>2.2917000000000001</v>
      </c>
      <c r="D239" s="11">
        <f>TRUNC(1000/((1+C239/100)^(NETWORKDAYS($B239,$C$2-1,Feriados!$A$1:$A$936)/252)),6)</f>
        <v>987.66851899999995</v>
      </c>
      <c r="E239" s="13">
        <f t="shared" si="43"/>
        <v>1.389910430389385E-2</v>
      </c>
      <c r="F239" s="12">
        <f t="shared" si="44"/>
        <v>1.0602548420323643</v>
      </c>
      <c r="G239" s="13">
        <f t="shared" si="45"/>
        <v>6.0254842032364309</v>
      </c>
      <c r="H239" s="8">
        <v>4.0259</v>
      </c>
      <c r="I239" s="14">
        <f>TRUNC(1000/((1+H239/100)^(NETWORKDAYS($B239,$H$2-1,Feriados!$A$1:$A$936)/252)),6)</f>
        <v>940.74412700000005</v>
      </c>
      <c r="J239" s="16">
        <f t="shared" si="46"/>
        <v>-6.1301181745010425E-2</v>
      </c>
      <c r="K239" s="15">
        <f t="shared" si="47"/>
        <v>1.0757162733968475</v>
      </c>
      <c r="L239" s="16">
        <f t="shared" si="48"/>
        <v>7.57162733968475</v>
      </c>
      <c r="M239" s="8">
        <v>5.26</v>
      </c>
      <c r="N239" s="17">
        <f>TRUNC(1000/((1+M239/100)^(NETWORKDAYS($B239,$M$2-1,Feriados!$A$1:$A$936)/252)),6)</f>
        <v>877.74784499999998</v>
      </c>
      <c r="O239" s="19">
        <f t="shared" si="49"/>
        <v>5.6418507505617832E-2</v>
      </c>
      <c r="P239" s="18">
        <f t="shared" si="50"/>
        <v>1.0757479202503053</v>
      </c>
      <c r="Q239" s="19">
        <f t="shared" si="51"/>
        <v>7.5747920250305301</v>
      </c>
      <c r="R239" s="9">
        <v>1.9</v>
      </c>
      <c r="S239" s="20">
        <f t="shared" si="52"/>
        <v>1.0264275607213491</v>
      </c>
      <c r="T239" s="21">
        <f t="shared" si="53"/>
        <v>7.4692290285005569E-3</v>
      </c>
      <c r="U239" s="20">
        <f t="shared" si="54"/>
        <v>1.0264275607213491</v>
      </c>
      <c r="V239" s="21">
        <f t="shared" si="55"/>
        <v>2.6427560721349108</v>
      </c>
    </row>
    <row r="240" spans="1:22" x14ac:dyDescent="0.3">
      <c r="A240">
        <f t="shared" si="42"/>
        <v>238</v>
      </c>
      <c r="B240" s="7">
        <v>44176</v>
      </c>
      <c r="C240" s="8">
        <v>2.2616000000000001</v>
      </c>
      <c r="D240" s="11">
        <f>TRUNC(1000/((1+C240/100)^(NETWORKDAYS($B240,$C$2-1,Feriados!$A$1:$A$936)/252)),6)</f>
        <v>987.91537900000003</v>
      </c>
      <c r="E240" s="13">
        <f t="shared" si="43"/>
        <v>2.4994215695972599E-2</v>
      </c>
      <c r="F240" s="12">
        <f t="shared" si="44"/>
        <v>1.060519844414509</v>
      </c>
      <c r="G240" s="13">
        <f t="shared" si="45"/>
        <v>6.0519844414508972</v>
      </c>
      <c r="H240" s="8">
        <v>3.9434999999999998</v>
      </c>
      <c r="I240" s="14">
        <f>TRUNC(1000/((1+H240/100)^(NETWORKDAYS($B240,$H$2-1,Feriados!$A$1:$A$936)/252)),6)</f>
        <v>942.04311099999995</v>
      </c>
      <c r="J240" s="16">
        <f t="shared" si="46"/>
        <v>0.13808047934802392</v>
      </c>
      <c r="K240" s="15">
        <f t="shared" si="47"/>
        <v>1.0772016275835785</v>
      </c>
      <c r="L240" s="16">
        <f t="shared" si="48"/>
        <v>7.7201627583578514</v>
      </c>
      <c r="M240" s="8">
        <v>5.12</v>
      </c>
      <c r="N240" s="17">
        <f>TRUNC(1000/((1+M240/100)^(NETWORKDAYS($B240,$M$2-1,Feriados!$A$1:$A$936)/252)),6)</f>
        <v>880.89894400000003</v>
      </c>
      <c r="O240" s="19">
        <f t="shared" si="49"/>
        <v>0.35899820409128758</v>
      </c>
      <c r="P240" s="18">
        <f t="shared" si="50"/>
        <v>1.0796098359645532</v>
      </c>
      <c r="Q240" s="19">
        <f t="shared" si="51"/>
        <v>7.9609835964553177</v>
      </c>
      <c r="R240" s="9">
        <v>1.9</v>
      </c>
      <c r="S240" s="20">
        <f t="shared" si="52"/>
        <v>1.0265042269466711</v>
      </c>
      <c r="T240" s="21">
        <f t="shared" si="53"/>
        <v>7.4692290285005569E-3</v>
      </c>
      <c r="U240" s="20">
        <f t="shared" si="54"/>
        <v>1.0265042269466711</v>
      </c>
      <c r="V240" s="21">
        <f t="shared" si="55"/>
        <v>2.6504226946671094</v>
      </c>
    </row>
    <row r="241" spans="1:22" x14ac:dyDescent="0.3">
      <c r="A241">
        <f t="shared" si="42"/>
        <v>239</v>
      </c>
      <c r="B241" s="7">
        <v>44179</v>
      </c>
      <c r="C241" s="8">
        <v>2.2673999999999999</v>
      </c>
      <c r="D241" s="11">
        <f>TRUNC(1000/((1+C241/100)^(NETWORKDAYS($B241,$C$2-1,Feriados!$A$1:$A$936)/252)),6)</f>
        <v>987.97281599999997</v>
      </c>
      <c r="E241" s="13">
        <f t="shared" si="43"/>
        <v>5.8139594970141317E-3</v>
      </c>
      <c r="F241" s="12">
        <f t="shared" si="44"/>
        <v>1.0605815026087211</v>
      </c>
      <c r="G241" s="13">
        <f t="shared" si="45"/>
        <v>6.0581502608721083</v>
      </c>
      <c r="H241" s="8">
        <v>3.9531999999999998</v>
      </c>
      <c r="I241" s="14">
        <f>TRUNC(1000/((1+H241/100)^(NETWORKDAYS($B241,$H$2-1,Feriados!$A$1:$A$936)/252)),6)</f>
        <v>942.05234800000005</v>
      </c>
      <c r="J241" s="16">
        <f t="shared" si="46"/>
        <v>9.8052837416151561E-4</v>
      </c>
      <c r="K241" s="15">
        <f t="shared" si="47"/>
        <v>1.0772121898511839</v>
      </c>
      <c r="L241" s="16">
        <f t="shared" si="48"/>
        <v>7.7212189851183943</v>
      </c>
      <c r="M241" s="8">
        <v>5.1567999999999996</v>
      </c>
      <c r="N241" s="17">
        <f>TRUNC(1000/((1+M241/100)^(NETWORKDAYS($B241,$M$2-1,Feriados!$A$1:$A$936)/252)),6)</f>
        <v>880.29186700000002</v>
      </c>
      <c r="O241" s="19">
        <f t="shared" si="49"/>
        <v>-6.8915623538312598E-2</v>
      </c>
      <c r="P241" s="18">
        <f t="shared" si="50"/>
        <v>1.0788658161143172</v>
      </c>
      <c r="Q241" s="19">
        <f t="shared" si="51"/>
        <v>7.88658161143172</v>
      </c>
      <c r="R241" s="9">
        <v>1.9</v>
      </c>
      <c r="S241" s="20">
        <f t="shared" si="52"/>
        <v>1.0265808988983689</v>
      </c>
      <c r="T241" s="21">
        <f t="shared" si="53"/>
        <v>7.4692290285005569E-3</v>
      </c>
      <c r="U241" s="20">
        <f t="shared" si="54"/>
        <v>1.0265808988983689</v>
      </c>
      <c r="V241" s="21">
        <f t="shared" si="55"/>
        <v>2.6580898898368899</v>
      </c>
    </row>
    <row r="242" spans="1:22" x14ac:dyDescent="0.3">
      <c r="A242">
        <f t="shared" si="42"/>
        <v>240</v>
      </c>
      <c r="B242" s="7">
        <v>44180</v>
      </c>
      <c r="C242" s="8">
        <v>2.2077</v>
      </c>
      <c r="D242" s="11">
        <f>TRUNC(1000/((1+C242/100)^(NETWORKDAYS($B242,$C$2-1,Feriados!$A$1:$A$936)/252)),6)</f>
        <v>988.36985600000003</v>
      </c>
      <c r="E242" s="13">
        <f t="shared" si="43"/>
        <v>4.0187340539143968E-2</v>
      </c>
      <c r="F242" s="12">
        <f t="shared" si="44"/>
        <v>1.0610077221088696</v>
      </c>
      <c r="G242" s="13">
        <f t="shared" si="45"/>
        <v>6.1007722108869622</v>
      </c>
      <c r="H242" s="8">
        <v>3.87</v>
      </c>
      <c r="I242" s="14">
        <f>TRUNC(1000/((1+H242/100)^(NETWORKDAYS($B242,$H$2-1,Feriados!$A$1:$A$936)/252)),6)</f>
        <v>943.35654999999997</v>
      </c>
      <c r="J242" s="16">
        <f t="shared" si="46"/>
        <v>0.13844262505886551</v>
      </c>
      <c r="K242" s="15">
        <f t="shared" si="47"/>
        <v>1.078703510684268</v>
      </c>
      <c r="L242" s="16">
        <f t="shared" si="48"/>
        <v>7.8703510684267952</v>
      </c>
      <c r="M242" s="8">
        <v>5.0698999999999996</v>
      </c>
      <c r="N242" s="17">
        <f>TRUNC(1000/((1+M242/100)^(NETWORKDAYS($B242,$M$2-1,Feriados!$A$1:$A$936)/252)),6)</f>
        <v>882.31233499999996</v>
      </c>
      <c r="O242" s="19">
        <f t="shared" si="49"/>
        <v>0.22952251131043155</v>
      </c>
      <c r="P242" s="18">
        <f t="shared" si="50"/>
        <v>1.0813420560291325</v>
      </c>
      <c r="Q242" s="19">
        <f t="shared" si="51"/>
        <v>8.1342056029132479</v>
      </c>
      <c r="R242" s="9">
        <v>1.9</v>
      </c>
      <c r="S242" s="20">
        <f t="shared" si="52"/>
        <v>1.0266575765768704</v>
      </c>
      <c r="T242" s="21">
        <f t="shared" si="53"/>
        <v>7.4692290285005569E-3</v>
      </c>
      <c r="U242" s="20">
        <f t="shared" si="54"/>
        <v>1.0266575765768704</v>
      </c>
      <c r="V242" s="21">
        <f t="shared" si="55"/>
        <v>2.6657576576870401</v>
      </c>
    </row>
    <row r="243" spans="1:22" x14ac:dyDescent="0.3">
      <c r="A243">
        <f t="shared" si="42"/>
        <v>241</v>
      </c>
      <c r="B243" s="7">
        <v>44181</v>
      </c>
      <c r="C243" s="8">
        <v>2.202</v>
      </c>
      <c r="D243" s="11">
        <f>TRUNC(1000/((1+C243/100)^(NETWORKDAYS($B243,$C$2-1,Feriados!$A$1:$A$936)/252)),6)</f>
        <v>988.48482000000001</v>
      </c>
      <c r="E243" s="13">
        <f t="shared" si="43"/>
        <v>1.1631678091150732E-2</v>
      </c>
      <c r="F243" s="12">
        <f t="shared" si="44"/>
        <v>1.0611311351116275</v>
      </c>
      <c r="G243" s="13">
        <f t="shared" si="45"/>
        <v>6.1131135111627488</v>
      </c>
      <c r="H243" s="8">
        <v>3.9182000000000001</v>
      </c>
      <c r="I243" s="14">
        <f>TRUNC(1000/((1+H243/100)^(NETWORKDAYS($B243,$H$2-1,Feriados!$A$1:$A$936)/252)),6)</f>
        <v>942.82846099999995</v>
      </c>
      <c r="J243" s="16">
        <f t="shared" si="46"/>
        <v>-5.5979788341964376E-2</v>
      </c>
      <c r="K243" s="15">
        <f t="shared" si="47"/>
        <v>1.0780996547421495</v>
      </c>
      <c r="L243" s="16">
        <f t="shared" si="48"/>
        <v>7.8099654742149527</v>
      </c>
      <c r="M243" s="8">
        <v>5.1642000000000001</v>
      </c>
      <c r="N243" s="17">
        <f>TRUNC(1000/((1+M243/100)^(NETWORKDAYS($B243,$M$2-1,Feriados!$A$1:$A$936)/252)),6)</f>
        <v>880.48660099999995</v>
      </c>
      <c r="O243" s="19">
        <f t="shared" si="49"/>
        <v>-0.20692604280546645</v>
      </c>
      <c r="P243" s="18">
        <f t="shared" si="50"/>
        <v>1.0791044777034</v>
      </c>
      <c r="Q243" s="19">
        <f t="shared" si="51"/>
        <v>7.9104477703400011</v>
      </c>
      <c r="R243" s="9">
        <v>1.9</v>
      </c>
      <c r="S243" s="20">
        <f t="shared" si="52"/>
        <v>1.0267342599826035</v>
      </c>
      <c r="T243" s="21">
        <f t="shared" si="53"/>
        <v>7.4692290285005569E-3</v>
      </c>
      <c r="U243" s="20">
        <f t="shared" si="54"/>
        <v>1.0267342599826035</v>
      </c>
      <c r="V243" s="21">
        <f t="shared" si="55"/>
        <v>2.6734259982603481</v>
      </c>
    </row>
    <row r="244" spans="1:22" x14ac:dyDescent="0.3">
      <c r="A244">
        <f t="shared" si="42"/>
        <v>242</v>
      </c>
      <c r="B244" s="7">
        <v>44182</v>
      </c>
      <c r="C244" s="8">
        <v>2.2000000000000002</v>
      </c>
      <c r="D244" s="11">
        <f>TRUNC(1000/((1+C244/100)^(NETWORKDAYS($B244,$C$2-1,Feriados!$A$1:$A$936)/252)),6)</f>
        <v>988.58047099999999</v>
      </c>
      <c r="E244" s="13">
        <f t="shared" si="43"/>
        <v>9.6765269495868722E-3</v>
      </c>
      <c r="F244" s="12">
        <f t="shared" si="44"/>
        <v>1.061233815751887</v>
      </c>
      <c r="G244" s="13">
        <f t="shared" si="45"/>
        <v>6.1233815751887022</v>
      </c>
      <c r="H244" s="8">
        <v>3.9413999999999998</v>
      </c>
      <c r="I244" s="14">
        <f>TRUNC(1000/((1+H244/100)^(NETWORKDAYS($B244,$H$2-1,Feriados!$A$1:$A$936)/252)),6)</f>
        <v>942.65072899999996</v>
      </c>
      <c r="J244" s="16">
        <f t="shared" si="46"/>
        <v>-1.8850937084724517E-2</v>
      </c>
      <c r="K244" s="15">
        <f t="shared" si="47"/>
        <v>1.0778964228545234</v>
      </c>
      <c r="L244" s="16">
        <f t="shared" si="48"/>
        <v>7.7896422854523362</v>
      </c>
      <c r="M244" s="8">
        <v>5.2001999999999997</v>
      </c>
      <c r="N244" s="17">
        <f>TRUNC(1000/((1+M244/100)^(NETWORKDAYS($B244,$M$2-1,Feriados!$A$1:$A$936)/252)),6)</f>
        <v>879.90215699999999</v>
      </c>
      <c r="O244" s="19">
        <f t="shared" si="49"/>
        <v>-6.6377387155713841E-2</v>
      </c>
      <c r="P244" s="18">
        <f t="shared" si="50"/>
        <v>1.0783881963464201</v>
      </c>
      <c r="Q244" s="19">
        <f t="shared" si="51"/>
        <v>7.8388196346420136</v>
      </c>
      <c r="R244" s="9">
        <v>1.9</v>
      </c>
      <c r="S244" s="20">
        <f t="shared" si="52"/>
        <v>1.0268109491159956</v>
      </c>
      <c r="T244" s="21">
        <f t="shared" si="53"/>
        <v>7.4692290285005569E-3</v>
      </c>
      <c r="U244" s="20">
        <f t="shared" si="54"/>
        <v>1.0268109491159956</v>
      </c>
      <c r="V244" s="21">
        <f t="shared" si="55"/>
        <v>2.6810949115995575</v>
      </c>
    </row>
    <row r="245" spans="1:22" x14ac:dyDescent="0.3">
      <c r="A245">
        <f t="shared" si="42"/>
        <v>243</v>
      </c>
      <c r="B245" s="7">
        <v>44183</v>
      </c>
      <c r="C245" s="8">
        <v>2.1829000000000001</v>
      </c>
      <c r="D245" s="11">
        <f>TRUNC(1000/((1+C245/100)^(NETWORKDAYS($B245,$C$2-1,Feriados!$A$1:$A$936)/252)),6)</f>
        <v>988.75250500000004</v>
      </c>
      <c r="E245" s="13">
        <f t="shared" si="43"/>
        <v>1.7402124060383883E-2</v>
      </c>
      <c r="F245" s="12">
        <f t="shared" si="44"/>
        <v>1.0614184929770749</v>
      </c>
      <c r="G245" s="13">
        <f t="shared" si="45"/>
        <v>6.1418492977074912</v>
      </c>
      <c r="H245" s="8">
        <v>3.9510000000000001</v>
      </c>
      <c r="I245" s="14">
        <f>TRUNC(1000/((1+H245/100)^(NETWORKDAYS($B245,$H$2-1,Feriados!$A$1:$A$936)/252)),6)</f>
        <v>942.66267100000005</v>
      </c>
      <c r="J245" s="16">
        <f t="shared" si="46"/>
        <v>1.266853101866694E-3</v>
      </c>
      <c r="K245" s="15">
        <f t="shared" si="47"/>
        <v>1.0779100782187911</v>
      </c>
      <c r="L245" s="16">
        <f t="shared" si="48"/>
        <v>7.7910078218791146</v>
      </c>
      <c r="M245" s="8">
        <v>5.2149000000000001</v>
      </c>
      <c r="N245" s="17">
        <f>TRUNC(1000/((1+M245/100)^(NETWORKDAYS($B245,$M$2-1,Feriados!$A$1:$A$936)/252)),6)</f>
        <v>879.76937999999996</v>
      </c>
      <c r="O245" s="19">
        <f t="shared" si="49"/>
        <v>-1.5089973236648291E-2</v>
      </c>
      <c r="P245" s="18">
        <f t="shared" si="50"/>
        <v>1.0782254678562042</v>
      </c>
      <c r="Q245" s="19">
        <f t="shared" si="51"/>
        <v>7.8225467856204212</v>
      </c>
      <c r="R245" s="9">
        <v>1.9</v>
      </c>
      <c r="S245" s="20">
        <f t="shared" si="52"/>
        <v>1.0268876439774748</v>
      </c>
      <c r="T245" s="21">
        <f t="shared" si="53"/>
        <v>7.4692290285005569E-3</v>
      </c>
      <c r="U245" s="20">
        <f t="shared" si="54"/>
        <v>1.0268876439774748</v>
      </c>
      <c r="V245" s="21">
        <f t="shared" si="55"/>
        <v>2.6887643977474784</v>
      </c>
    </row>
    <row r="246" spans="1:22" x14ac:dyDescent="0.3">
      <c r="A246">
        <f t="shared" si="42"/>
        <v>244</v>
      </c>
      <c r="B246" s="7">
        <v>44186</v>
      </c>
      <c r="C246" s="8">
        <v>2.1749000000000001</v>
      </c>
      <c r="D246" s="11">
        <f>TRUNC(1000/((1+C246/100)^(NETWORKDAYS($B246,$C$2-1,Feriados!$A$1:$A$936)/252)),6)</f>
        <v>988.87748299999998</v>
      </c>
      <c r="E246" s="13">
        <f t="shared" si="43"/>
        <v>1.2639967976602051E-2</v>
      </c>
      <c r="F246" s="12">
        <f t="shared" si="44"/>
        <v>1.0615526559346848</v>
      </c>
      <c r="G246" s="13">
        <f t="shared" si="45"/>
        <v>6.1552655934684841</v>
      </c>
      <c r="H246" s="8">
        <v>3.9550000000000001</v>
      </c>
      <c r="I246" s="14">
        <f>TRUNC(1000/((1+H246/100)^(NETWORKDAYS($B246,$H$2-1,Feriados!$A$1:$A$936)/252)),6)</f>
        <v>942.75249799999995</v>
      </c>
      <c r="J246" s="16">
        <f t="shared" si="46"/>
        <v>9.5290715081075561E-3</v>
      </c>
      <c r="K246" s="15">
        <f t="shared" si="47"/>
        <v>1.0780127930409378</v>
      </c>
      <c r="L246" s="16">
        <f t="shared" si="48"/>
        <v>7.8012793040937778</v>
      </c>
      <c r="M246" s="8">
        <v>5.2171000000000003</v>
      </c>
      <c r="N246" s="17">
        <f>TRUNC(1000/((1+M246/100)^(NETWORKDAYS($B246,$M$2-1,Feriados!$A$1:$A$936)/252)),6)</f>
        <v>879.90057999999999</v>
      </c>
      <c r="O246" s="19">
        <f t="shared" si="49"/>
        <v>1.4912999131655447E-2</v>
      </c>
      <c r="P246" s="18">
        <f t="shared" si="50"/>
        <v>1.078386263610863</v>
      </c>
      <c r="Q246" s="19">
        <f t="shared" si="51"/>
        <v>7.8386263610862983</v>
      </c>
      <c r="R246" s="9">
        <v>1.9</v>
      </c>
      <c r="S246" s="20">
        <f t="shared" si="52"/>
        <v>1.0269643445674688</v>
      </c>
      <c r="T246" s="21">
        <f t="shared" si="53"/>
        <v>7.4692290285005569E-3</v>
      </c>
      <c r="U246" s="20">
        <f t="shared" si="54"/>
        <v>1.0269643445674688</v>
      </c>
      <c r="V246" s="21">
        <f t="shared" si="55"/>
        <v>2.6964344567468768</v>
      </c>
    </row>
    <row r="247" spans="1:22" x14ac:dyDescent="0.3">
      <c r="A247">
        <f t="shared" si="42"/>
        <v>245</v>
      </c>
      <c r="B247" s="7">
        <v>44187</v>
      </c>
      <c r="C247" s="8">
        <v>2.1343000000000001</v>
      </c>
      <c r="D247" s="11">
        <f>TRUNC(1000/((1+C247/100)^(NETWORKDAYS($B247,$C$2-1,Feriados!$A$1:$A$936)/252)),6)</f>
        <v>989.16470200000003</v>
      </c>
      <c r="E247" s="13">
        <f t="shared" si="43"/>
        <v>2.9044952983325878E-2</v>
      </c>
      <c r="F247" s="12">
        <f t="shared" si="44"/>
        <v>1.0618609834044943</v>
      </c>
      <c r="G247" s="13">
        <f t="shared" si="45"/>
        <v>6.1860983404494307</v>
      </c>
      <c r="H247" s="8">
        <v>3.8565</v>
      </c>
      <c r="I247" s="14">
        <f>TRUNC(1000/((1+H247/100)^(NETWORKDAYS($B247,$H$2-1,Feriados!$A$1:$A$936)/252)),6)</f>
        <v>944.25354400000003</v>
      </c>
      <c r="J247" s="16">
        <f t="shared" si="46"/>
        <v>0.15921951977686533</v>
      </c>
      <c r="K247" s="15">
        <f t="shared" si="47"/>
        <v>1.0797291998331506</v>
      </c>
      <c r="L247" s="16">
        <f t="shared" si="48"/>
        <v>7.9729199833150632</v>
      </c>
      <c r="M247" s="8">
        <v>5.0933000000000002</v>
      </c>
      <c r="N247" s="17">
        <f>TRUNC(1000/((1+M247/100)^(NETWORKDAYS($B247,$M$2-1,Feriados!$A$1:$A$936)/252)),6)</f>
        <v>882.684663</v>
      </c>
      <c r="O247" s="19">
        <f t="shared" si="49"/>
        <v>0.3164088151868194</v>
      </c>
      <c r="P247" s="18">
        <f t="shared" si="50"/>
        <v>1.0817983728106915</v>
      </c>
      <c r="Q247" s="19">
        <f t="shared" si="51"/>
        <v>8.1798372810691475</v>
      </c>
      <c r="R247" s="9">
        <v>1.9</v>
      </c>
      <c r="S247" s="20">
        <f t="shared" si="52"/>
        <v>1.0270410508864056</v>
      </c>
      <c r="T247" s="21">
        <f t="shared" si="53"/>
        <v>7.4692290285005569E-3</v>
      </c>
      <c r="U247" s="20">
        <f t="shared" si="54"/>
        <v>1.0270410508864056</v>
      </c>
      <c r="V247" s="21">
        <f t="shared" si="55"/>
        <v>2.7041050886405626</v>
      </c>
    </row>
    <row r="248" spans="1:22" x14ac:dyDescent="0.3">
      <c r="A248">
        <f t="shared" si="42"/>
        <v>246</v>
      </c>
      <c r="B248" s="7">
        <v>44188</v>
      </c>
      <c r="C248" s="8">
        <v>2.1230000000000002</v>
      </c>
      <c r="D248" s="11">
        <f>TRUNC(1000/((1+C248/100)^(NETWORKDAYS($B248,$C$2-1,Feriados!$A$1:$A$936)/252)),6)</f>
        <v>989.30363299999999</v>
      </c>
      <c r="E248" s="13">
        <f t="shared" si="43"/>
        <v>1.404528484680867E-2</v>
      </c>
      <c r="F248" s="12">
        <f t="shared" si="44"/>
        <v>1.0620101248042906</v>
      </c>
      <c r="G248" s="13">
        <f t="shared" si="45"/>
        <v>6.2010124804290578</v>
      </c>
      <c r="H248" s="8">
        <v>3.7867000000000002</v>
      </c>
      <c r="I248" s="14">
        <f>TRUNC(1000/((1+H248/100)^(NETWORKDAYS($B248,$H$2-1,Feriados!$A$1:$A$936)/252)),6)</f>
        <v>945.35577499999999</v>
      </c>
      <c r="J248" s="16">
        <f t="shared" si="46"/>
        <v>0.11673040646802413</v>
      </c>
      <c r="K248" s="15">
        <f t="shared" si="47"/>
        <v>1.0809895721168699</v>
      </c>
      <c r="L248" s="16">
        <f t="shared" si="48"/>
        <v>8.0989572116869866</v>
      </c>
      <c r="M248" s="8">
        <v>4.9951999999999996</v>
      </c>
      <c r="N248" s="17">
        <f>TRUNC(1000/((1+M248/100)^(NETWORKDAYS($B248,$M$2-1,Feriados!$A$1:$A$936)/252)),6)</f>
        <v>884.92889400000001</v>
      </c>
      <c r="O248" s="19">
        <f t="shared" si="49"/>
        <v>0.2542505941331763</v>
      </c>
      <c r="P248" s="18">
        <f t="shared" si="50"/>
        <v>1.0845488516008857</v>
      </c>
      <c r="Q248" s="19">
        <f t="shared" si="51"/>
        <v>8.4548851600885655</v>
      </c>
      <c r="R248" s="9">
        <v>1.9</v>
      </c>
      <c r="S248" s="20">
        <f t="shared" si="52"/>
        <v>1.027117762934713</v>
      </c>
      <c r="T248" s="21">
        <f t="shared" si="53"/>
        <v>7.4692290285005569E-3</v>
      </c>
      <c r="U248" s="20">
        <f t="shared" si="54"/>
        <v>1.027117762934713</v>
      </c>
      <c r="V248" s="21">
        <f t="shared" si="55"/>
        <v>2.7117762934713019</v>
      </c>
    </row>
    <row r="249" spans="1:22" x14ac:dyDescent="0.3">
      <c r="A249">
        <f t="shared" si="42"/>
        <v>247</v>
      </c>
      <c r="B249" s="7">
        <v>44189</v>
      </c>
      <c r="C249" s="8">
        <v>2.1230000000000002</v>
      </c>
      <c r="D249" s="11">
        <f>TRUNC(1000/((1+C249/100)^(NETWORKDAYS($B249,$C$2-1,Feriados!$A$1:$A$936)/252)),6)</f>
        <v>989.38610900000003</v>
      </c>
      <c r="E249" s="13">
        <f t="shared" si="43"/>
        <v>8.3367731855910066E-3</v>
      </c>
      <c r="F249" s="12">
        <f t="shared" si="44"/>
        <v>1.0620986621796036</v>
      </c>
      <c r="G249" s="13">
        <f t="shared" si="45"/>
        <v>6.2098662179603581</v>
      </c>
      <c r="H249" s="8">
        <v>3.7867000000000002</v>
      </c>
      <c r="I249" s="14">
        <f>TRUNC(1000/((1+H249/100)^(NETWORKDAYS($B249,$H$2-1,Feriados!$A$1:$A$936)/252)),6)</f>
        <v>945.49521700000003</v>
      </c>
      <c r="J249" s="16">
        <f t="shared" si="46"/>
        <v>1.4750214013337093E-2</v>
      </c>
      <c r="K249" s="15">
        <f t="shared" si="47"/>
        <v>1.0811490203922189</v>
      </c>
      <c r="L249" s="16">
        <f t="shared" si="48"/>
        <v>8.114902039221894</v>
      </c>
      <c r="M249" s="8">
        <v>4.9951999999999996</v>
      </c>
      <c r="N249" s="17">
        <f>TRUNC(1000/((1+M249/100)^(NETWORKDAYS($B249,$M$2-1,Feriados!$A$1:$A$936)/252)),6)</f>
        <v>885.10008200000004</v>
      </c>
      <c r="O249" s="19">
        <f t="shared" si="49"/>
        <v>1.9344831111367533E-2</v>
      </c>
      <c r="P249" s="18">
        <f t="shared" si="50"/>
        <v>1.0847586557445481</v>
      </c>
      <c r="Q249" s="19">
        <f t="shared" si="51"/>
        <v>8.4758655744548115</v>
      </c>
      <c r="R249" s="9">
        <v>1.9</v>
      </c>
      <c r="S249" s="20">
        <f t="shared" si="52"/>
        <v>1.027194480712819</v>
      </c>
      <c r="T249" s="21">
        <f t="shared" si="53"/>
        <v>7.4692290285005569E-3</v>
      </c>
      <c r="U249" s="20">
        <f t="shared" si="54"/>
        <v>1.027194480712819</v>
      </c>
      <c r="V249" s="21">
        <f t="shared" si="55"/>
        <v>2.7194480712819047</v>
      </c>
    </row>
    <row r="250" spans="1:22" x14ac:dyDescent="0.3">
      <c r="A250">
        <f t="shared" si="42"/>
        <v>248</v>
      </c>
      <c r="B250" s="7">
        <v>44193</v>
      </c>
      <c r="C250" s="8">
        <v>2.1577000000000002</v>
      </c>
      <c r="D250" s="11">
        <f>TRUNC(1000/((1+C250/100)^(NETWORKDAYS($B250,$C$2-1,Feriados!$A$1:$A$936)/252)),6)</f>
        <v>989.29919700000005</v>
      </c>
      <c r="E250" s="13">
        <f t="shared" si="43"/>
        <v>-8.7844370574186037E-3</v>
      </c>
      <c r="F250" s="12">
        <f t="shared" si="44"/>
        <v>1.0620053627911368</v>
      </c>
      <c r="G250" s="13">
        <f t="shared" si="45"/>
        <v>6.2005362791136776</v>
      </c>
      <c r="H250" s="8">
        <v>3.8544999999999998</v>
      </c>
      <c r="I250" s="14">
        <f>TRUNC(1000/((1+H250/100)^(NETWORKDAYS($B250,$H$2-1,Feriados!$A$1:$A$936)/252)),6)</f>
        <v>944.70636400000001</v>
      </c>
      <c r="J250" s="16">
        <f t="shared" si="46"/>
        <v>-8.3432785890025229E-2</v>
      </c>
      <c r="K250" s="15">
        <f t="shared" si="47"/>
        <v>1.080246987644883</v>
      </c>
      <c r="L250" s="16">
        <f t="shared" si="48"/>
        <v>8.0246987644883028</v>
      </c>
      <c r="M250" s="8">
        <v>5.1037999999999997</v>
      </c>
      <c r="N250" s="17">
        <f>TRUNC(1000/((1+M250/100)^(NETWORKDAYS($B250,$M$2-1,Feriados!$A$1:$A$936)/252)),6)</f>
        <v>882.98627799999997</v>
      </c>
      <c r="O250" s="19">
        <f t="shared" si="49"/>
        <v>-0.23882090206382989</v>
      </c>
      <c r="P250" s="18">
        <f t="shared" si="50"/>
        <v>1.0821680253376835</v>
      </c>
      <c r="Q250" s="19">
        <f t="shared" si="51"/>
        <v>8.2168025337683517</v>
      </c>
      <c r="R250" s="9">
        <v>1.9</v>
      </c>
      <c r="S250" s="20">
        <f t="shared" si="52"/>
        <v>1.0272712042211516</v>
      </c>
      <c r="T250" s="21">
        <f t="shared" si="53"/>
        <v>7.4692290285005569E-3</v>
      </c>
      <c r="U250" s="20">
        <f t="shared" si="54"/>
        <v>1.0272712042211516</v>
      </c>
      <c r="V250" s="21">
        <f t="shared" si="55"/>
        <v>2.727120422115159</v>
      </c>
    </row>
    <row r="251" spans="1:22" x14ac:dyDescent="0.3">
      <c r="A251">
        <f t="shared" si="42"/>
        <v>249</v>
      </c>
      <c r="B251" s="7">
        <v>44194</v>
      </c>
      <c r="C251" s="8">
        <v>2.1331000000000002</v>
      </c>
      <c r="D251" s="11">
        <f>TRUNC(1000/((1+C251/100)^(NETWORKDAYS($B251,$C$2-1,Feriados!$A$1:$A$936)/252)),6)</f>
        <v>989.50215100000003</v>
      </c>
      <c r="E251" s="13">
        <f t="shared" si="43"/>
        <v>2.0514926183645699E-2</v>
      </c>
      <c r="F251" s="12">
        <f t="shared" si="44"/>
        <v>1.0622232324073797</v>
      </c>
      <c r="G251" s="13">
        <f t="shared" si="45"/>
        <v>6.2223232407379703</v>
      </c>
      <c r="H251" s="8">
        <v>3.8028</v>
      </c>
      <c r="I251" s="14">
        <f>TRUNC(1000/((1+H251/100)^(NETWORKDAYS($B251,$H$2-1,Feriados!$A$1:$A$936)/252)),6)</f>
        <v>945.55413299999998</v>
      </c>
      <c r="J251" s="16">
        <f t="shared" si="46"/>
        <v>8.9738889490531548E-2</v>
      </c>
      <c r="K251" s="15">
        <f t="shared" si="47"/>
        <v>1.0812163892953504</v>
      </c>
      <c r="L251" s="16">
        <f t="shared" si="48"/>
        <v>8.1216389295350346</v>
      </c>
      <c r="M251" s="8">
        <v>5.0023999999999997</v>
      </c>
      <c r="N251" s="17">
        <f>TRUNC(1000/((1+M251/100)^(NETWORKDAYS($B251,$M$2-1,Feriados!$A$1:$A$936)/252)),6)</f>
        <v>885.291021</v>
      </c>
      <c r="O251" s="19">
        <f t="shared" si="49"/>
        <v>0.26101685353709936</v>
      </c>
      <c r="P251" s="18">
        <f t="shared" si="50"/>
        <v>1.0849926662674045</v>
      </c>
      <c r="Q251" s="19">
        <f t="shared" si="51"/>
        <v>8.4992666267404537</v>
      </c>
      <c r="R251" s="9">
        <v>1.9</v>
      </c>
      <c r="S251" s="20">
        <f t="shared" si="52"/>
        <v>1.0273479334601388</v>
      </c>
      <c r="T251" s="21">
        <f t="shared" si="53"/>
        <v>7.4692290285005569E-3</v>
      </c>
      <c r="U251" s="20">
        <f t="shared" si="54"/>
        <v>1.0273479334601388</v>
      </c>
      <c r="V251" s="21">
        <f t="shared" si="55"/>
        <v>2.7347933460138751</v>
      </c>
    </row>
    <row r="252" spans="1:22" x14ac:dyDescent="0.3">
      <c r="A252">
        <f t="shared" si="42"/>
        <v>250</v>
      </c>
      <c r="B252" s="7">
        <v>44195</v>
      </c>
      <c r="C252" s="8">
        <v>2.1534</v>
      </c>
      <c r="D252" s="11">
        <f>TRUNC(1000/((1+C252/100)^(NETWORKDAYS($B252,$C$2-1,Feriados!$A$1:$A$936)/252)),6)</f>
        <v>989.487482</v>
      </c>
      <c r="E252" s="13">
        <f t="shared" si="43"/>
        <v>-1.4824626692555576E-3</v>
      </c>
      <c r="F252" s="12">
        <f t="shared" si="44"/>
        <v>1.0622074853444952</v>
      </c>
      <c r="G252" s="13">
        <f t="shared" si="45"/>
        <v>6.2207485344495161</v>
      </c>
      <c r="H252" s="8">
        <v>3.7587000000000002</v>
      </c>
      <c r="I252" s="14">
        <f>TRUNC(1000/((1+H252/100)^(NETWORKDAYS($B252,$H$2-1,Feriados!$A$1:$A$936)/252)),6)</f>
        <v>946.295569</v>
      </c>
      <c r="J252" s="16">
        <f t="shared" si="46"/>
        <v>7.8412855924780978E-2</v>
      </c>
      <c r="K252" s="15">
        <f t="shared" si="47"/>
        <v>1.0820642019449236</v>
      </c>
      <c r="L252" s="16">
        <f t="shared" si="48"/>
        <v>8.2064201944923596</v>
      </c>
      <c r="M252" s="8">
        <v>4.9273999999999996</v>
      </c>
      <c r="N252" s="17">
        <f>TRUNC(1000/((1+M252/100)^(NETWORKDAYS($B252,$M$2-1,Feriados!$A$1:$A$936)/252)),6)</f>
        <v>887.040616</v>
      </c>
      <c r="O252" s="19">
        <f t="shared" si="49"/>
        <v>0.19762936237890383</v>
      </c>
      <c r="P252" s="18">
        <f t="shared" si="50"/>
        <v>1.0871369303556067</v>
      </c>
      <c r="Q252" s="19">
        <f t="shared" si="51"/>
        <v>8.7136930355606665</v>
      </c>
      <c r="R252" s="9">
        <v>1.9</v>
      </c>
      <c r="S252" s="20">
        <f t="shared" si="52"/>
        <v>1.0274246684302084</v>
      </c>
      <c r="T252" s="21">
        <f t="shared" si="53"/>
        <v>7.4692290285005569E-3</v>
      </c>
      <c r="U252" s="20">
        <f t="shared" si="54"/>
        <v>1.0274246684302084</v>
      </c>
      <c r="V252" s="21">
        <f t="shared" si="55"/>
        <v>2.742466843020841</v>
      </c>
    </row>
    <row r="253" spans="1:22" x14ac:dyDescent="0.3">
      <c r="A253">
        <f t="shared" si="42"/>
        <v>251</v>
      </c>
      <c r="B253" s="7">
        <v>44196</v>
      </c>
      <c r="C253" s="8">
        <v>2.1534</v>
      </c>
      <c r="D253" s="11">
        <f>TRUNC(1000/((1+C253/100)^(NETWORKDAYS($B253,$C$2-1,Feriados!$A$1:$A$936)/252)),6)</f>
        <v>989.57114200000001</v>
      </c>
      <c r="E253" s="13">
        <f t="shared" si="43"/>
        <v>8.4548821002616847E-3</v>
      </c>
      <c r="F253" s="12">
        <f t="shared" si="44"/>
        <v>1.0622972937350412</v>
      </c>
      <c r="G253" s="13">
        <f t="shared" si="45"/>
        <v>6.2297293735041226</v>
      </c>
      <c r="H253" s="8">
        <v>3.7587000000000002</v>
      </c>
      <c r="I253" s="14">
        <f>TRUNC(1000/((1+H253/100)^(NETWORKDAYS($B253,$H$2-1,Feriados!$A$1:$A$936)/252)),6)</f>
        <v>946.43413499999997</v>
      </c>
      <c r="J253" s="16">
        <f t="shared" si="46"/>
        <v>1.464299364166699E-2</v>
      </c>
      <c r="K253" s="15">
        <f t="shared" si="47"/>
        <v>1.0822226485372131</v>
      </c>
      <c r="L253" s="16">
        <f t="shared" si="48"/>
        <v>8.2222648537213061</v>
      </c>
      <c r="M253" s="8">
        <v>4.9273999999999996</v>
      </c>
      <c r="N253" s="17">
        <f>TRUNC(1000/((1+M253/100)^(NETWORKDAYS($B253,$M$2-1,Feriados!$A$1:$A$936)/252)),6)</f>
        <v>887.20993899999996</v>
      </c>
      <c r="O253" s="19">
        <f t="shared" si="49"/>
        <v>1.9088528410748928E-2</v>
      </c>
      <c r="P253" s="18">
        <f t="shared" si="50"/>
        <v>1.0873444487974213</v>
      </c>
      <c r="Q253" s="19">
        <f t="shared" si="51"/>
        <v>8.7344448797421315</v>
      </c>
      <c r="R253" s="9">
        <v>1.9</v>
      </c>
      <c r="S253" s="20">
        <f t="shared" si="52"/>
        <v>1.0275014091317887</v>
      </c>
      <c r="T253" s="21">
        <f t="shared" si="53"/>
        <v>7.4692290285005569E-3</v>
      </c>
      <c r="U253" s="20">
        <f t="shared" si="54"/>
        <v>1.0275014091317887</v>
      </c>
      <c r="V253" s="21">
        <f t="shared" si="55"/>
        <v>2.7501409131788668</v>
      </c>
    </row>
    <row r="254" spans="1:22" x14ac:dyDescent="0.3">
      <c r="A254">
        <f t="shared" si="42"/>
        <v>252</v>
      </c>
      <c r="B254" s="7">
        <v>44200</v>
      </c>
      <c r="C254" s="8">
        <v>2.1267</v>
      </c>
      <c r="D254" s="11">
        <f>TRUNC(1000/((1+C254/100)^(NETWORKDAYS($B254,$C$2-1,Feriados!$A$1:$A$936)/252)),6)</f>
        <v>989.78108799999995</v>
      </c>
      <c r="E254" s="13">
        <f t="shared" si="43"/>
        <v>2.1215857161682727E-2</v>
      </c>
      <c r="F254" s="12">
        <f t="shared" si="44"/>
        <v>1.0625226692115124</v>
      </c>
      <c r="G254" s="13">
        <f t="shared" si="45"/>
        <v>6.2522669211512394</v>
      </c>
      <c r="H254" s="8">
        <v>3.7509999999999999</v>
      </c>
      <c r="I254" s="14">
        <f>TRUNC(1000/((1+H254/100)^(NETWORKDAYS($B254,$H$2-1,Feriados!$A$1:$A$936)/252)),6)</f>
        <v>946.67726500000003</v>
      </c>
      <c r="J254" s="16">
        <f t="shared" si="46"/>
        <v>2.5689056534305976E-2</v>
      </c>
      <c r="K254" s="15">
        <f t="shared" si="47"/>
        <v>1.0825006613252228</v>
      </c>
      <c r="L254" s="16">
        <f t="shared" ref="L254:L317" si="56">+(K254-1)*100</f>
        <v>8.2500661325222815</v>
      </c>
      <c r="M254" s="8">
        <v>4.9480000000000004</v>
      </c>
      <c r="N254" s="17">
        <f>TRUNC(1000/((1+M254/100)^(NETWORKDAYS($B254,$M$2-1,Feriados!$A$1:$A$936)/252)),6)</f>
        <v>886.94666800000005</v>
      </c>
      <c r="O254" s="19">
        <f t="shared" si="49"/>
        <v>-2.9674036372573376E-2</v>
      </c>
      <c r="P254" s="18">
        <f t="shared" si="50"/>
        <v>1.0870217898101899</v>
      </c>
      <c r="Q254" s="19">
        <f t="shared" ref="Q254:Q317" si="57">+(P254-1)*100</f>
        <v>8.7021789810189922</v>
      </c>
      <c r="R254" s="9">
        <v>1.9</v>
      </c>
      <c r="S254" s="20">
        <f t="shared" ref="S254:S317" si="58">+((R253/100+1)^(1/252))*S253</f>
        <v>1.0275781555653078</v>
      </c>
      <c r="T254" s="21">
        <f t="shared" si="53"/>
        <v>7.4692290285005569E-3</v>
      </c>
      <c r="U254" s="20">
        <f t="shared" si="54"/>
        <v>1.0275781555653078</v>
      </c>
      <c r="V254" s="21">
        <f t="shared" si="55"/>
        <v>2.7578155565307849</v>
      </c>
    </row>
    <row r="255" spans="1:22" x14ac:dyDescent="0.3">
      <c r="A255">
        <f t="shared" si="42"/>
        <v>253</v>
      </c>
      <c r="B255" s="7">
        <v>44201</v>
      </c>
      <c r="C255" s="8">
        <v>2.1333000000000002</v>
      </c>
      <c r="D255" s="11">
        <f>TRUNC(1000/((1+C255/100)^(NETWORKDAYS($B255,$C$2-1,Feriados!$A$1:$A$936)/252)),6)</f>
        <v>989.83277799999996</v>
      </c>
      <c r="E255" s="13">
        <f t="shared" si="43"/>
        <v>5.2223669078532708E-3</v>
      </c>
      <c r="F255" s="12">
        <f t="shared" si="44"/>
        <v>1.0625781580437776</v>
      </c>
      <c r="G255" s="13">
        <f t="shared" si="45"/>
        <v>6.2578158043777643</v>
      </c>
      <c r="H255" s="8">
        <v>3.835</v>
      </c>
      <c r="I255" s="14">
        <f>TRUNC(1000/((1+H255/100)^(NETWORKDAYS($B255,$H$2-1,Feriados!$A$1:$A$936)/252)),6)</f>
        <v>945.67906300000004</v>
      </c>
      <c r="J255" s="16">
        <f t="shared" si="46"/>
        <v>-0.10544269276393514</v>
      </c>
      <c r="K255" s="15">
        <f t="shared" si="47"/>
        <v>1.081359243478734</v>
      </c>
      <c r="L255" s="16">
        <f t="shared" si="56"/>
        <v>8.1359243478734022</v>
      </c>
      <c r="M255" s="8">
        <v>5.0603999999999996</v>
      </c>
      <c r="N255" s="17">
        <f>TRUNC(1000/((1+M255/100)^(NETWORKDAYS($B255,$M$2-1,Feriados!$A$1:$A$936)/252)),6)</f>
        <v>884.76463000000001</v>
      </c>
      <c r="O255" s="19">
        <f t="shared" si="49"/>
        <v>-0.24601682138570835</v>
      </c>
      <c r="P255" s="18">
        <f t="shared" si="50"/>
        <v>1.0843475333551289</v>
      </c>
      <c r="Q255" s="19">
        <f t="shared" si="57"/>
        <v>8.434753335512891</v>
      </c>
      <c r="R255" s="9">
        <v>1.9</v>
      </c>
      <c r="S255" s="20">
        <f t="shared" si="58"/>
        <v>1.0276549077311938</v>
      </c>
      <c r="T255" s="21">
        <f t="shared" si="53"/>
        <v>7.4692290285005569E-3</v>
      </c>
      <c r="U255" s="20">
        <f t="shared" si="54"/>
        <v>1.0276549077311938</v>
      </c>
      <c r="V255" s="21">
        <f t="shared" si="55"/>
        <v>2.7654907731193834</v>
      </c>
    </row>
    <row r="256" spans="1:22" x14ac:dyDescent="0.3">
      <c r="A256">
        <f t="shared" si="42"/>
        <v>254</v>
      </c>
      <c r="B256" s="7">
        <v>44202</v>
      </c>
      <c r="C256" s="8">
        <v>2.1753</v>
      </c>
      <c r="D256" s="11">
        <f>TRUNC(1000/((1+C256/100)^(NETWORKDAYS($B256,$C$2-1,Feriados!$A$1:$A$936)/252)),6)</f>
        <v>989.72029099999997</v>
      </c>
      <c r="E256" s="13">
        <f t="shared" si="43"/>
        <v>-1.1364242779199341E-2</v>
      </c>
      <c r="F256" s="12">
        <f t="shared" si="44"/>
        <v>1.0624574040821788</v>
      </c>
      <c r="G256" s="13">
        <f t="shared" si="45"/>
        <v>6.2457404082178813</v>
      </c>
      <c r="H256" s="8">
        <v>3.91</v>
      </c>
      <c r="I256" s="14">
        <f>TRUNC(1000/((1+H256/100)^(NETWORKDAYS($B256,$H$2-1,Feriados!$A$1:$A$936)/252)),6)</f>
        <v>944.81000900000004</v>
      </c>
      <c r="J256" s="16">
        <f t="shared" si="46"/>
        <v>-9.1897350169001246E-2</v>
      </c>
      <c r="K256" s="15">
        <f t="shared" si="47"/>
        <v>1.0803655029881696</v>
      </c>
      <c r="L256" s="16">
        <f t="shared" si="56"/>
        <v>8.0365502988169588</v>
      </c>
      <c r="M256" s="8">
        <v>5.17</v>
      </c>
      <c r="N256" s="17">
        <f>TRUNC(1000/((1+M256/100)^(NETWORKDAYS($B256,$M$2-1,Feriados!$A$1:$A$936)/252)),6)</f>
        <v>882.65614700000003</v>
      </c>
      <c r="O256" s="19">
        <f t="shared" si="49"/>
        <v>-0.23831004636791775</v>
      </c>
      <c r="P256" s="18">
        <f t="shared" si="50"/>
        <v>1.0817634242456009</v>
      </c>
      <c r="Q256" s="19">
        <f t="shared" si="57"/>
        <v>8.1763424245600902</v>
      </c>
      <c r="R256" s="9">
        <v>1.9</v>
      </c>
      <c r="S256" s="20">
        <f t="shared" si="58"/>
        <v>1.0277316656298749</v>
      </c>
      <c r="T256" s="21">
        <f t="shared" si="53"/>
        <v>7.4692290285005569E-3</v>
      </c>
      <c r="U256" s="20">
        <f t="shared" si="54"/>
        <v>1.0277316656298749</v>
      </c>
      <c r="V256" s="21">
        <f t="shared" si="55"/>
        <v>2.7731665629874946</v>
      </c>
    </row>
    <row r="257" spans="1:22" x14ac:dyDescent="0.3">
      <c r="A257">
        <f t="shared" si="42"/>
        <v>255</v>
      </c>
      <c r="B257" s="7">
        <v>44203</v>
      </c>
      <c r="C257" s="8">
        <v>2.1762000000000001</v>
      </c>
      <c r="D257" s="11">
        <f>TRUNC(1000/((1+C257/100)^(NETWORKDAYS($B257,$C$2-1,Feriados!$A$1:$A$936)/252)),6)</f>
        <v>989.80066099999999</v>
      </c>
      <c r="E257" s="13">
        <f t="shared" si="43"/>
        <v>8.1204761315678553E-3</v>
      </c>
      <c r="F257" s="12">
        <f t="shared" si="44"/>
        <v>1.0625436806820854</v>
      </c>
      <c r="G257" s="13">
        <f t="shared" si="45"/>
        <v>6.2543680682085379</v>
      </c>
      <c r="H257" s="8">
        <v>4.0599999999999996</v>
      </c>
      <c r="I257" s="14">
        <f>TRUNC(1000/((1+H257/100)^(NETWORKDAYS($B257,$H$2-1,Feriados!$A$1:$A$936)/252)),6)</f>
        <v>942.94375200000002</v>
      </c>
      <c r="J257" s="16">
        <f t="shared" si="46"/>
        <v>-0.19752722581498627</v>
      </c>
      <c r="K257" s="15">
        <f t="shared" si="47"/>
        <v>1.0782314869814549</v>
      </c>
      <c r="L257" s="16">
        <f t="shared" si="56"/>
        <v>7.8231486981454879</v>
      </c>
      <c r="M257" s="8">
        <v>5.3951000000000002</v>
      </c>
      <c r="N257" s="17">
        <f>TRUNC(1000/((1+M257/100)^(NETWORKDAYS($B257,$M$2-1,Feriados!$A$1:$A$936)/252)),6)</f>
        <v>878.17859999999996</v>
      </c>
      <c r="O257" s="19">
        <f t="shared" si="49"/>
        <v>-0.50728100803676401</v>
      </c>
      <c r="P257" s="18">
        <f t="shared" si="50"/>
        <v>1.0762758438425148</v>
      </c>
      <c r="Q257" s="19">
        <f t="shared" si="57"/>
        <v>7.6275843842514846</v>
      </c>
      <c r="R257" s="9">
        <v>1.9</v>
      </c>
      <c r="S257" s="20">
        <f t="shared" si="58"/>
        <v>1.0278084292617793</v>
      </c>
      <c r="T257" s="21">
        <f t="shared" si="53"/>
        <v>7.4692290285005569E-3</v>
      </c>
      <c r="U257" s="20">
        <f t="shared" si="54"/>
        <v>1.0278084292617793</v>
      </c>
      <c r="V257" s="21">
        <f t="shared" si="55"/>
        <v>2.7808429261779288</v>
      </c>
    </row>
    <row r="258" spans="1:22" x14ac:dyDescent="0.3">
      <c r="A258">
        <f t="shared" si="42"/>
        <v>256</v>
      </c>
      <c r="B258" s="7">
        <v>44204</v>
      </c>
      <c r="C258" s="8">
        <v>2.2431999999999999</v>
      </c>
      <c r="D258" s="11">
        <f>TRUNC(1000/((1+C258/100)^(NETWORKDAYS($B258,$C$2-1,Feriados!$A$1:$A$936)/252)),6)</f>
        <v>989.57885299999998</v>
      </c>
      <c r="E258" s="13">
        <f t="shared" si="43"/>
        <v>-2.2409360666209022E-2</v>
      </c>
      <c r="F258" s="12">
        <f t="shared" si="44"/>
        <v>1.0623055714364453</v>
      </c>
      <c r="G258" s="13">
        <f t="shared" si="45"/>
        <v>6.2305571436445328</v>
      </c>
      <c r="H258" s="8">
        <v>4.1470000000000002</v>
      </c>
      <c r="I258" s="14">
        <f>TRUNC(1000/((1+H258/100)^(NETWORKDAYS($B258,$H$2-1,Feriados!$A$1:$A$936)/252)),6)</f>
        <v>941.93306199999995</v>
      </c>
      <c r="J258" s="16">
        <f t="shared" si="46"/>
        <v>-0.10718454816168732</v>
      </c>
      <c r="K258" s="15">
        <f t="shared" si="47"/>
        <v>1.0770757894339968</v>
      </c>
      <c r="L258" s="16">
        <f t="shared" si="56"/>
        <v>7.7075789433996844</v>
      </c>
      <c r="M258" s="8">
        <v>5.4555999999999996</v>
      </c>
      <c r="N258" s="17">
        <f>TRUNC(1000/((1+M258/100)^(NETWORKDAYS($B258,$M$2-1,Feriados!$A$1:$A$936)/252)),6)</f>
        <v>877.11846100000002</v>
      </c>
      <c r="O258" s="19">
        <f t="shared" si="49"/>
        <v>-0.12072020429556574</v>
      </c>
      <c r="P258" s="18">
        <f t="shared" si="50"/>
        <v>1.0749765614450444</v>
      </c>
      <c r="Q258" s="19">
        <f t="shared" si="57"/>
        <v>7.4976561445044387</v>
      </c>
      <c r="R258" s="9">
        <v>1.9</v>
      </c>
      <c r="S258" s="20">
        <f t="shared" si="58"/>
        <v>1.0278851986273352</v>
      </c>
      <c r="T258" s="21">
        <f t="shared" si="53"/>
        <v>7.4692290285005569E-3</v>
      </c>
      <c r="U258" s="20">
        <f t="shared" si="54"/>
        <v>1.0278851986273352</v>
      </c>
      <c r="V258" s="21">
        <f t="shared" si="55"/>
        <v>2.7885198627335184</v>
      </c>
    </row>
    <row r="259" spans="1:22" x14ac:dyDescent="0.3">
      <c r="A259">
        <f t="shared" si="42"/>
        <v>257</v>
      </c>
      <c r="B259" s="7">
        <v>44207</v>
      </c>
      <c r="C259" s="8">
        <v>2.2848999999999999</v>
      </c>
      <c r="D259" s="11">
        <f>TRUNC(1000/((1+C259/100)^(NETWORKDAYS($B259,$C$2-1,Feriados!$A$1:$A$936)/252)),6)</f>
        <v>989.47702400000003</v>
      </c>
      <c r="E259" s="13">
        <f t="shared" si="43"/>
        <v>-1.0290135009582979E-2</v>
      </c>
      <c r="F259" s="12">
        <f t="shared" si="44"/>
        <v>1.0621962587589302</v>
      </c>
      <c r="G259" s="13">
        <f t="shared" si="45"/>
        <v>6.2196258758930201</v>
      </c>
      <c r="H259" s="8">
        <v>4.3025000000000002</v>
      </c>
      <c r="I259" s="14">
        <f>TRUNC(1000/((1+H259/100)^(NETWORKDAYS($B259,$H$2-1,Feriados!$A$1:$A$936)/252)),6)</f>
        <v>940.02349300000003</v>
      </c>
      <c r="J259" s="16">
        <f t="shared" si="46"/>
        <v>-0.2027287370023223</v>
      </c>
      <c r="K259" s="15">
        <f t="shared" si="47"/>
        <v>1.0748922472895195</v>
      </c>
      <c r="L259" s="16">
        <f t="shared" si="56"/>
        <v>7.4892247289519487</v>
      </c>
      <c r="M259" s="8">
        <v>5.6978999999999997</v>
      </c>
      <c r="N259" s="17">
        <f>TRUNC(1000/((1+M259/100)^(NETWORKDAYS($B259,$M$2-1,Feriados!$A$1:$A$936)/252)),6)</f>
        <v>872.35572500000001</v>
      </c>
      <c r="O259" s="19">
        <f t="shared" si="49"/>
        <v>-0.5429980341047691</v>
      </c>
      <c r="P259" s="18">
        <f t="shared" si="50"/>
        <v>1.0691394598493107</v>
      </c>
      <c r="Q259" s="19">
        <f t="shared" si="57"/>
        <v>6.9139459849310692</v>
      </c>
      <c r="R259" s="9">
        <v>1.9</v>
      </c>
      <c r="S259" s="20">
        <f t="shared" si="58"/>
        <v>1.0279619737269707</v>
      </c>
      <c r="T259" s="21">
        <f t="shared" si="53"/>
        <v>7.4692290285005569E-3</v>
      </c>
      <c r="U259" s="20">
        <f t="shared" si="54"/>
        <v>1.0279619737269707</v>
      </c>
      <c r="V259" s="21">
        <f t="shared" si="55"/>
        <v>2.7961973726970735</v>
      </c>
    </row>
    <row r="260" spans="1:22" x14ac:dyDescent="0.3">
      <c r="A260">
        <f t="shared" si="42"/>
        <v>258</v>
      </c>
      <c r="B260" s="7">
        <v>44208</v>
      </c>
      <c r="C260" s="8">
        <v>2.2570000000000001</v>
      </c>
      <c r="D260" s="11">
        <f>TRUNC(1000/((1+C260/100)^(NETWORKDAYS($B260,$C$2-1,Feriados!$A$1:$A$936)/252)),6)</f>
        <v>989.69108100000005</v>
      </c>
      <c r="E260" s="13">
        <f t="shared" si="43"/>
        <v>2.1633347193317221E-2</v>
      </c>
      <c r="F260" s="12">
        <f t="shared" si="44"/>
        <v>1.0624260473634619</v>
      </c>
      <c r="G260" s="13">
        <f t="shared" si="45"/>
        <v>6.2426047363461912</v>
      </c>
      <c r="H260" s="8">
        <v>4.2424999999999997</v>
      </c>
      <c r="I260" s="14">
        <f>TRUNC(1000/((1+H260/100)^(NETWORKDAYS($B260,$H$2-1,Feriados!$A$1:$A$936)/252)),6)</f>
        <v>940.97314700000004</v>
      </c>
      <c r="J260" s="16">
        <f t="shared" si="46"/>
        <v>0.10102449641649081</v>
      </c>
      <c r="K260" s="15">
        <f t="shared" si="47"/>
        <v>1.0759781517693636</v>
      </c>
      <c r="L260" s="16">
        <f t="shared" si="56"/>
        <v>7.5978151769363622</v>
      </c>
      <c r="M260" s="8">
        <v>5.6043000000000003</v>
      </c>
      <c r="N260" s="17">
        <f>TRUNC(1000/((1+M260/100)^(NETWORKDAYS($B260,$M$2-1,Feriados!$A$1:$A$936)/252)),6)</f>
        <v>874.45152700000006</v>
      </c>
      <c r="O260" s="19">
        <f t="shared" si="49"/>
        <v>0.24024625963221524</v>
      </c>
      <c r="P260" s="18">
        <f t="shared" si="50"/>
        <v>1.0717080274118507</v>
      </c>
      <c r="Q260" s="19">
        <f t="shared" si="57"/>
        <v>7.1708027411850672</v>
      </c>
      <c r="R260" s="9">
        <v>1.9</v>
      </c>
      <c r="S260" s="20">
        <f t="shared" si="58"/>
        <v>1.0280387545611143</v>
      </c>
      <c r="T260" s="21">
        <f t="shared" si="53"/>
        <v>7.4692290285005569E-3</v>
      </c>
      <c r="U260" s="20">
        <f t="shared" si="54"/>
        <v>1.0280387545611143</v>
      </c>
      <c r="V260" s="21">
        <f t="shared" si="55"/>
        <v>2.8038754561114265</v>
      </c>
    </row>
    <row r="261" spans="1:22" x14ac:dyDescent="0.3">
      <c r="A261">
        <f t="shared" ref="A261:A324" si="59">+A260+1</f>
        <v>259</v>
      </c>
      <c r="B261" s="7">
        <v>44209</v>
      </c>
      <c r="C261" s="8">
        <v>2.3166000000000002</v>
      </c>
      <c r="D261" s="11">
        <f>TRUNC(1000/((1+C261/100)^(NETWORKDAYS($B261,$C$2-1,Feriados!$A$1:$A$936)/252)),6)</f>
        <v>989.51330099999996</v>
      </c>
      <c r="E261" s="13">
        <f t="shared" ref="E261:E324" si="60">+(D261/D260-1)*100</f>
        <v>-1.796318097768701E-2</v>
      </c>
      <c r="F261" s="12">
        <f t="shared" ref="F261:F324" si="61">+(1+E261/100)*F260</f>
        <v>1.06223520184982</v>
      </c>
      <c r="G261" s="13">
        <f t="shared" ref="G261:G324" si="62">+(F261-1)*100</f>
        <v>6.223520184982001</v>
      </c>
      <c r="H261" s="8">
        <v>4.3964999999999996</v>
      </c>
      <c r="I261" s="14">
        <f>TRUNC(1000/((1+H261/100)^(NETWORKDAYS($B261,$H$2-1,Feriados!$A$1:$A$936)/252)),6)</f>
        <v>939.10163599999998</v>
      </c>
      <c r="J261" s="16">
        <f t="shared" ref="J261:J324" si="63">+(I261/I260-1)*100</f>
        <v>-0.19889101043603086</v>
      </c>
      <c r="K261" s="15">
        <f t="shared" ref="K261:K324" si="64">+(1+J261/100)*K260</f>
        <v>1.0738381279512386</v>
      </c>
      <c r="L261" s="16">
        <f t="shared" si="56"/>
        <v>7.3838127951238564</v>
      </c>
      <c r="M261" s="8">
        <v>5.8360000000000003</v>
      </c>
      <c r="N261" s="17">
        <f>TRUNC(1000/((1+M261/100)^(NETWORKDAYS($B261,$M$2-1,Feriados!$A$1:$A$936)/252)),6)</f>
        <v>869.94485499999996</v>
      </c>
      <c r="O261" s="19">
        <f t="shared" ref="O261:O324" si="65">+(N261/N260-1)*100</f>
        <v>-0.5153712768346641</v>
      </c>
      <c r="P261" s="18">
        <f t="shared" ref="P261:P324" si="66">+(1+O261/100)*P260</f>
        <v>1.0661847520670387</v>
      </c>
      <c r="Q261" s="19">
        <f t="shared" si="57"/>
        <v>6.6184752067038666</v>
      </c>
      <c r="R261" s="9">
        <v>1.9</v>
      </c>
      <c r="S261" s="20">
        <f t="shared" si="58"/>
        <v>1.0281155411301941</v>
      </c>
      <c r="T261" s="21">
        <f t="shared" ref="T261:T324" si="67">+(S261/S260-1)*100</f>
        <v>7.4692290285005569E-3</v>
      </c>
      <c r="U261" s="20">
        <f t="shared" ref="U261:U324" si="68">+(1+T261/100)*U260</f>
        <v>1.0281155411301941</v>
      </c>
      <c r="V261" s="21">
        <f t="shared" ref="V261:V324" si="69">+(U261-1)*100</f>
        <v>2.8115541130194099</v>
      </c>
    </row>
    <row r="262" spans="1:22" x14ac:dyDescent="0.3">
      <c r="A262">
        <f t="shared" si="59"/>
        <v>260</v>
      </c>
      <c r="B262" s="7">
        <v>44210</v>
      </c>
      <c r="C262" s="8">
        <v>2.3001999999999998</v>
      </c>
      <c r="D262" s="11">
        <f>TRUNC(1000/((1+C262/100)^(NETWORKDAYS($B262,$C$2-1,Feriados!$A$1:$A$936)/252)),6)</f>
        <v>989.67562699999996</v>
      </c>
      <c r="E262" s="13">
        <f t="shared" si="60"/>
        <v>1.6404630421429367E-2</v>
      </c>
      <c r="F262" s="12">
        <f t="shared" si="61"/>
        <v>1.0624094576088898</v>
      </c>
      <c r="G262" s="13">
        <f t="shared" si="62"/>
        <v>6.2409457608889829</v>
      </c>
      <c r="H262" s="8">
        <v>4.4359999999999999</v>
      </c>
      <c r="I262" s="14">
        <f>TRUNC(1000/((1+H262/100)^(NETWORKDAYS($B262,$H$2-1,Feriados!$A$1:$A$936)/252)),6)</f>
        <v>938.74466700000005</v>
      </c>
      <c r="J262" s="16">
        <f t="shared" si="63"/>
        <v>-3.8011753607458676E-2</v>
      </c>
      <c r="K262" s="15">
        <f t="shared" si="64"/>
        <v>1.0734299432478989</v>
      </c>
      <c r="L262" s="16">
        <f t="shared" si="56"/>
        <v>7.3429943247898866</v>
      </c>
      <c r="M262" s="8">
        <v>5.7542999999999997</v>
      </c>
      <c r="N262" s="17">
        <f>TRUNC(1000/((1+M262/100)^(NETWORKDAYS($B262,$M$2-1,Feriados!$A$1:$A$936)/252)),6)</f>
        <v>871.79015800000002</v>
      </c>
      <c r="O262" s="19">
        <f t="shared" si="65"/>
        <v>0.21211723816678685</v>
      </c>
      <c r="P262" s="18">
        <f t="shared" si="66"/>
        <v>1.0684463137168787</v>
      </c>
      <c r="Q262" s="19">
        <f t="shared" si="57"/>
        <v>6.8446313716878704</v>
      </c>
      <c r="R262" s="9">
        <v>1.9</v>
      </c>
      <c r="S262" s="20">
        <f t="shared" si="58"/>
        <v>1.0281923334346388</v>
      </c>
      <c r="T262" s="21">
        <f t="shared" si="67"/>
        <v>7.4692290285005569E-3</v>
      </c>
      <c r="U262" s="20">
        <f t="shared" si="68"/>
        <v>1.0281923334346388</v>
      </c>
      <c r="V262" s="21">
        <f t="shared" si="69"/>
        <v>2.8192333434638783</v>
      </c>
    </row>
    <row r="263" spans="1:22" x14ac:dyDescent="0.3">
      <c r="A263">
        <f t="shared" si="59"/>
        <v>261</v>
      </c>
      <c r="B263" s="7">
        <v>44211</v>
      </c>
      <c r="C263" s="8">
        <v>2.2938999999999998</v>
      </c>
      <c r="D263" s="11">
        <f>TRUNC(1000/((1+C263/100)^(NETWORKDAYS($B263,$C$2-1,Feriados!$A$1:$A$936)/252)),6)</f>
        <v>989.79251799999997</v>
      </c>
      <c r="E263" s="13">
        <f t="shared" si="60"/>
        <v>1.181104159899693E-2</v>
      </c>
      <c r="F263" s="12">
        <f t="shared" si="61"/>
        <v>1.0625349392318797</v>
      </c>
      <c r="G263" s="13">
        <f t="shared" si="62"/>
        <v>6.2534939231879694</v>
      </c>
      <c r="H263" s="8">
        <v>4.4724000000000004</v>
      </c>
      <c r="I263" s="14">
        <f>TRUNC(1000/((1+H263/100)^(NETWORKDAYS($B263,$H$2-1,Feriados!$A$1:$A$936)/252)),6)</f>
        <v>938.431288</v>
      </c>
      <c r="J263" s="16">
        <f t="shared" si="63"/>
        <v>-3.3382772868528754E-2</v>
      </c>
      <c r="K263" s="15">
        <f t="shared" si="64"/>
        <v>1.0730716025680416</v>
      </c>
      <c r="L263" s="16">
        <f t="shared" si="56"/>
        <v>7.3071602568041572</v>
      </c>
      <c r="M263" s="8">
        <v>5.82</v>
      </c>
      <c r="N263" s="17">
        <f>TRUNC(1000/((1+M263/100)^(NETWORKDAYS($B263,$M$2-1,Feriados!$A$1:$A$936)/252)),6)</f>
        <v>870.65879399999994</v>
      </c>
      <c r="O263" s="19">
        <f t="shared" si="65"/>
        <v>-0.12977480757474513</v>
      </c>
      <c r="P263" s="18">
        <f t="shared" si="66"/>
        <v>1.0670597395692132</v>
      </c>
      <c r="Q263" s="19">
        <f t="shared" si="57"/>
        <v>6.7059739569213184</v>
      </c>
      <c r="R263" s="9">
        <v>1.9</v>
      </c>
      <c r="S263" s="20">
        <f t="shared" si="58"/>
        <v>1.0282691314748764</v>
      </c>
      <c r="T263" s="21">
        <f t="shared" si="67"/>
        <v>7.4692290285005569E-3</v>
      </c>
      <c r="U263" s="20">
        <f t="shared" si="68"/>
        <v>1.0282691314748764</v>
      </c>
      <c r="V263" s="21">
        <f t="shared" si="69"/>
        <v>2.8269131474876419</v>
      </c>
    </row>
    <row r="264" spans="1:22" x14ac:dyDescent="0.3">
      <c r="A264">
        <f t="shared" si="59"/>
        <v>262</v>
      </c>
      <c r="B264" s="7">
        <v>44214</v>
      </c>
      <c r="C264" s="8">
        <v>2.2637999999999998</v>
      </c>
      <c r="D264" s="11">
        <f>TRUNC(1000/((1+C264/100)^(NETWORKDAYS($B264,$C$2-1,Feriados!$A$1:$A$936)/252)),6)</f>
        <v>990.01224100000002</v>
      </c>
      <c r="E264" s="13">
        <f t="shared" si="60"/>
        <v>2.2198894819291937E-2</v>
      </c>
      <c r="F264" s="12">
        <f t="shared" si="61"/>
        <v>1.0627708102454581</v>
      </c>
      <c r="G264" s="13">
        <f t="shared" si="62"/>
        <v>6.2770810245458053</v>
      </c>
      <c r="H264" s="8">
        <v>4.3859000000000004</v>
      </c>
      <c r="I264" s="14">
        <f>TRUNC(1000/((1+H264/100)^(NETWORKDAYS($B264,$H$2-1,Feriados!$A$1:$A$936)/252)),6)</f>
        <v>939.72097799999995</v>
      </c>
      <c r="J264" s="16">
        <f t="shared" si="63"/>
        <v>0.13743041355203101</v>
      </c>
      <c r="K264" s="15">
        <f t="shared" si="64"/>
        <v>1.0745463293091602</v>
      </c>
      <c r="L264" s="16">
        <f t="shared" si="56"/>
        <v>7.4546329309160164</v>
      </c>
      <c r="M264" s="8">
        <v>5.7641999999999998</v>
      </c>
      <c r="N264" s="17">
        <f>TRUNC(1000/((1+M264/100)^(NETWORKDAYS($B264,$M$2-1,Feriados!$A$1:$A$936)/252)),6)</f>
        <v>871.97779800000001</v>
      </c>
      <c r="O264" s="19">
        <f t="shared" si="65"/>
        <v>0.15149493798141123</v>
      </c>
      <c r="P264" s="18">
        <f t="shared" si="66"/>
        <v>1.0686762810598982</v>
      </c>
      <c r="Q264" s="19">
        <f t="shared" si="57"/>
        <v>6.8676281059898203</v>
      </c>
      <c r="R264" s="9">
        <v>1.9</v>
      </c>
      <c r="S264" s="20">
        <f t="shared" si="58"/>
        <v>1.0283459352513356</v>
      </c>
      <c r="T264" s="21">
        <f t="shared" si="67"/>
        <v>7.4692290285005569E-3</v>
      </c>
      <c r="U264" s="20">
        <f t="shared" si="68"/>
        <v>1.0283459352513356</v>
      </c>
      <c r="V264" s="21">
        <f t="shared" si="69"/>
        <v>2.8345935251335552</v>
      </c>
    </row>
    <row r="265" spans="1:22" x14ac:dyDescent="0.3">
      <c r="A265">
        <f t="shared" si="59"/>
        <v>263</v>
      </c>
      <c r="B265" s="7">
        <v>44215</v>
      </c>
      <c r="C265" s="8">
        <v>2.2378</v>
      </c>
      <c r="D265" s="11">
        <f>TRUNC(1000/((1+C265/100)^(NETWORKDAYS($B265,$C$2-1,Feriados!$A$1:$A$936)/252)),6)</f>
        <v>990.21208899999999</v>
      </c>
      <c r="E265" s="13">
        <f t="shared" si="60"/>
        <v>2.0186417068757123E-2</v>
      </c>
      <c r="F265" s="12">
        <f t="shared" si="61"/>
        <v>1.0629853455936993</v>
      </c>
      <c r="G265" s="13">
        <f t="shared" si="62"/>
        <v>6.2985345593699282</v>
      </c>
      <c r="H265" s="8">
        <v>4.3830999999999998</v>
      </c>
      <c r="I265" s="14">
        <f>TRUNC(1000/((1+H265/100)^(NETWORKDAYS($B265,$H$2-1,Feriados!$A$1:$A$936)/252)),6)</f>
        <v>939.91747599999997</v>
      </c>
      <c r="J265" s="16">
        <f t="shared" si="63"/>
        <v>2.0910249382555257E-2</v>
      </c>
      <c r="K265" s="15">
        <f t="shared" si="64"/>
        <v>1.0747710196263498</v>
      </c>
      <c r="L265" s="16">
        <f t="shared" si="56"/>
        <v>7.4771019626349799</v>
      </c>
      <c r="M265" s="8">
        <v>5.7721</v>
      </c>
      <c r="N265" s="17">
        <f>TRUNC(1000/((1+M265/100)^(NETWORKDAYS($B265,$M$2-1,Feriados!$A$1:$A$936)/252)),6)</f>
        <v>872.01277000000005</v>
      </c>
      <c r="O265" s="19">
        <f t="shared" si="65"/>
        <v>4.0106525739824761E-3</v>
      </c>
      <c r="P265" s="18">
        <f t="shared" si="66"/>
        <v>1.068719141952672</v>
      </c>
      <c r="Q265" s="19">
        <f t="shared" si="57"/>
        <v>6.8719141952672036</v>
      </c>
      <c r="R265" s="9">
        <v>1.9</v>
      </c>
      <c r="S265" s="20">
        <f t="shared" si="58"/>
        <v>1.0284227447644447</v>
      </c>
      <c r="T265" s="21">
        <f t="shared" si="67"/>
        <v>7.4692290285005569E-3</v>
      </c>
      <c r="U265" s="20">
        <f t="shared" si="68"/>
        <v>1.0284227447644447</v>
      </c>
      <c r="V265" s="21">
        <f t="shared" si="69"/>
        <v>2.842274476444473</v>
      </c>
    </row>
    <row r="266" spans="1:22" x14ac:dyDescent="0.3">
      <c r="A266">
        <f t="shared" si="59"/>
        <v>264</v>
      </c>
      <c r="B266" s="7">
        <v>44216</v>
      </c>
      <c r="C266" s="8">
        <v>2.2124999999999999</v>
      </c>
      <c r="D266" s="11">
        <f>TRUNC(1000/((1+C266/100)^(NETWORKDAYS($B266,$C$2-1,Feriados!$A$1:$A$936)/252)),6)</f>
        <v>990.40701899999999</v>
      </c>
      <c r="E266" s="13">
        <f t="shared" si="60"/>
        <v>1.9685681700454261E-2</v>
      </c>
      <c r="F266" s="12">
        <f t="shared" si="61"/>
        <v>1.0631946015053553</v>
      </c>
      <c r="G266" s="13">
        <f t="shared" si="62"/>
        <v>6.3194601505355275</v>
      </c>
      <c r="H266" s="8">
        <v>4.3841999999999999</v>
      </c>
      <c r="I266" s="14">
        <f>TRUNC(1000/((1+H266/100)^(NETWORKDAYS($B266,$H$2-1,Feriados!$A$1:$A$936)/252)),6)</f>
        <v>940.06322</v>
      </c>
      <c r="J266" s="16">
        <f t="shared" si="63"/>
        <v>1.5506042149593391E-2</v>
      </c>
      <c r="K266" s="15">
        <f t="shared" si="64"/>
        <v>1.0749376740736647</v>
      </c>
      <c r="L266" s="16">
        <f t="shared" si="56"/>
        <v>7.4937674073664695</v>
      </c>
      <c r="M266" s="8">
        <v>5.7484000000000002</v>
      </c>
      <c r="N266" s="17">
        <f>TRUNC(1000/((1+M266/100)^(NETWORKDAYS($B266,$M$2-1,Feriados!$A$1:$A$936)/252)),6)</f>
        <v>872.68333199999995</v>
      </c>
      <c r="O266" s="19">
        <f t="shared" si="65"/>
        <v>7.6898185791463014E-2</v>
      </c>
      <c r="P266" s="18">
        <f t="shared" si="66"/>
        <v>1.0695409675840397</v>
      </c>
      <c r="Q266" s="19">
        <f t="shared" si="57"/>
        <v>6.9540967584039715</v>
      </c>
      <c r="R266" s="9">
        <v>1.9</v>
      </c>
      <c r="S266" s="20">
        <f t="shared" si="58"/>
        <v>1.0284995600146323</v>
      </c>
      <c r="T266" s="21">
        <f t="shared" si="67"/>
        <v>7.4692290285005569E-3</v>
      </c>
      <c r="U266" s="20">
        <f t="shared" si="68"/>
        <v>1.0284995600146323</v>
      </c>
      <c r="V266" s="21">
        <f t="shared" si="69"/>
        <v>2.8499560014632275</v>
      </c>
    </row>
    <row r="267" spans="1:22" x14ac:dyDescent="0.3">
      <c r="A267">
        <f t="shared" si="59"/>
        <v>265</v>
      </c>
      <c r="B267" s="7">
        <v>44217</v>
      </c>
      <c r="C267" s="8">
        <v>2.2873000000000001</v>
      </c>
      <c r="D267" s="11">
        <f>TRUNC(1000/((1+C267/100)^(NETWORKDAYS($B267,$C$2-1,Feriados!$A$1:$A$936)/252)),6)</f>
        <v>990.17679199999998</v>
      </c>
      <c r="E267" s="13">
        <f t="shared" si="60"/>
        <v>-2.3245695515416998E-2</v>
      </c>
      <c r="F267" s="12">
        <f t="shared" si="61"/>
        <v>1.0629474545255531</v>
      </c>
      <c r="G267" s="13">
        <f t="shared" si="62"/>
        <v>6.2947454525553059</v>
      </c>
      <c r="H267" s="8">
        <v>4.54</v>
      </c>
      <c r="I267" s="14">
        <f>TRUNC(1000/((1+H267/100)^(NETWORKDAYS($B267,$H$2-1,Feriados!$A$1:$A$936)/252)),6)</f>
        <v>938.21104600000001</v>
      </c>
      <c r="J267" s="16">
        <f t="shared" si="63"/>
        <v>-0.19702653615146781</v>
      </c>
      <c r="K267" s="15">
        <f t="shared" si="64"/>
        <v>1.0728197616086501</v>
      </c>
      <c r="L267" s="16">
        <f t="shared" si="56"/>
        <v>7.2819761608650113</v>
      </c>
      <c r="M267" s="8">
        <v>5.9118000000000004</v>
      </c>
      <c r="N267" s="17">
        <f>TRUNC(1000/((1+M267/100)^(NETWORKDAYS($B267,$M$2-1,Feriados!$A$1:$A$936)/252)),6)</f>
        <v>869.60470499999997</v>
      </c>
      <c r="O267" s="19">
        <f t="shared" si="65"/>
        <v>-0.35277710563629272</v>
      </c>
      <c r="P267" s="18">
        <f t="shared" si="66"/>
        <v>1.0657678719150023</v>
      </c>
      <c r="Q267" s="19">
        <f t="shared" si="57"/>
        <v>6.5767871915002329</v>
      </c>
      <c r="R267" s="9">
        <v>1.9</v>
      </c>
      <c r="S267" s="20">
        <f t="shared" si="58"/>
        <v>1.028576381002327</v>
      </c>
      <c r="T267" s="21">
        <f t="shared" si="67"/>
        <v>7.4692290285005569E-3</v>
      </c>
      <c r="U267" s="20">
        <f t="shared" si="68"/>
        <v>1.028576381002327</v>
      </c>
      <c r="V267" s="21">
        <f t="shared" si="69"/>
        <v>2.8576381002326956</v>
      </c>
    </row>
    <row r="268" spans="1:22" x14ac:dyDescent="0.3">
      <c r="A268">
        <f t="shared" si="59"/>
        <v>266</v>
      </c>
      <c r="B268" s="7">
        <v>44218</v>
      </c>
      <c r="C268" s="8">
        <v>2.2797999999999998</v>
      </c>
      <c r="D268" s="11">
        <f>TRUNC(1000/((1+C268/100)^(NETWORKDAYS($B268,$C$2-1,Feriados!$A$1:$A$936)/252)),6)</f>
        <v>990.29706599999997</v>
      </c>
      <c r="E268" s="13">
        <f t="shared" si="60"/>
        <v>1.2146719754668744E-2</v>
      </c>
      <c r="F268" s="12">
        <f t="shared" si="61"/>
        <v>1.0630765677739937</v>
      </c>
      <c r="G268" s="13">
        <f t="shared" si="62"/>
        <v>6.307656777399373</v>
      </c>
      <c r="H268" s="8">
        <v>4.5471000000000004</v>
      </c>
      <c r="I268" s="14">
        <f>TRUNC(1000/((1+H268/100)^(NETWORKDAYS($B268,$H$2-1,Feriados!$A$1:$A$936)/252)),6)</f>
        <v>938.28507200000001</v>
      </c>
      <c r="J268" s="16">
        <f t="shared" si="63"/>
        <v>7.8901224106919798E-3</v>
      </c>
      <c r="K268" s="15">
        <f t="shared" si="64"/>
        <v>1.072904408401087</v>
      </c>
      <c r="L268" s="16">
        <f t="shared" si="56"/>
        <v>7.2904408401087029</v>
      </c>
      <c r="M268" s="8">
        <v>6.0007999999999999</v>
      </c>
      <c r="N268" s="17">
        <f>TRUNC(1000/((1+M268/100)^(NETWORKDAYS($B268,$M$2-1,Feriados!$A$1:$A$936)/252)),6)</f>
        <v>868.03040599999997</v>
      </c>
      <c r="O268" s="19">
        <f t="shared" si="65"/>
        <v>-0.18103616401201617</v>
      </c>
      <c r="P268" s="18">
        <f t="shared" si="66"/>
        <v>1.0638384466424149</v>
      </c>
      <c r="Q268" s="19">
        <f t="shared" si="57"/>
        <v>6.3838446642414892</v>
      </c>
      <c r="R268" s="9">
        <v>1.9</v>
      </c>
      <c r="S268" s="20">
        <f t="shared" si="58"/>
        <v>1.0286532077279571</v>
      </c>
      <c r="T268" s="21">
        <f t="shared" si="67"/>
        <v>7.4692290285005569E-3</v>
      </c>
      <c r="U268" s="20">
        <f t="shared" si="68"/>
        <v>1.0286532077279571</v>
      </c>
      <c r="V268" s="21">
        <f t="shared" si="69"/>
        <v>2.8653207727957097</v>
      </c>
    </row>
    <row r="269" spans="1:22" x14ac:dyDescent="0.3">
      <c r="A269">
        <f t="shared" si="59"/>
        <v>267</v>
      </c>
      <c r="B269" s="7">
        <v>44221</v>
      </c>
      <c r="C269" s="8">
        <v>2.2797999999999998</v>
      </c>
      <c r="D269" s="11">
        <f>TRUNC(1000/((1+C269/100)^(NETWORKDAYS($B269,$C$2-1,Feriados!$A$1:$A$936)/252)),6)</f>
        <v>990.38565500000004</v>
      </c>
      <c r="E269" s="13">
        <f t="shared" si="60"/>
        <v>8.9456995321590682E-3</v>
      </c>
      <c r="F269" s="12">
        <f t="shared" si="61"/>
        <v>1.0631716674095435</v>
      </c>
      <c r="G269" s="13">
        <f t="shared" si="62"/>
        <v>6.3171667409543497</v>
      </c>
      <c r="H269" s="8">
        <v>4.5471000000000004</v>
      </c>
      <c r="I269" s="14">
        <f>TRUNC(1000/((1+H269/100)^(NETWORKDAYS($B269,$H$2-1,Feriados!$A$1:$A$936)/252)),6)</f>
        <v>938.45065499999998</v>
      </c>
      <c r="J269" s="16">
        <f t="shared" si="63"/>
        <v>1.7647408547927235E-2</v>
      </c>
      <c r="K269" s="15">
        <f t="shared" si="64"/>
        <v>1.0730937482253662</v>
      </c>
      <c r="L269" s="16">
        <f t="shared" si="56"/>
        <v>7.3093748225366184</v>
      </c>
      <c r="M269" s="8">
        <v>6.0007999999999999</v>
      </c>
      <c r="N269" s="17">
        <f>TRUNC(1000/((1+M269/100)^(NETWORKDAYS($B269,$M$2-1,Feriados!$A$1:$A$936)/252)),6)</f>
        <v>868.23116600000003</v>
      </c>
      <c r="O269" s="19">
        <f t="shared" si="65"/>
        <v>2.3128222077528626E-2</v>
      </c>
      <c r="P269" s="18">
        <f t="shared" si="66"/>
        <v>1.0640844935609004</v>
      </c>
      <c r="Q269" s="19">
        <f t="shared" si="57"/>
        <v>6.4084493560900402</v>
      </c>
      <c r="R269" s="9">
        <v>1.9</v>
      </c>
      <c r="S269" s="20">
        <f t="shared" si="58"/>
        <v>1.0287300401919512</v>
      </c>
      <c r="T269" s="21">
        <f t="shared" si="67"/>
        <v>7.4692290285005569E-3</v>
      </c>
      <c r="U269" s="20">
        <f t="shared" si="68"/>
        <v>1.0287300401919512</v>
      </c>
      <c r="V269" s="21">
        <f t="shared" si="69"/>
        <v>2.8730040191951245</v>
      </c>
    </row>
    <row r="270" spans="1:22" x14ac:dyDescent="0.3">
      <c r="A270">
        <f t="shared" si="59"/>
        <v>268</v>
      </c>
      <c r="B270" s="7">
        <v>44222</v>
      </c>
      <c r="C270" s="8">
        <v>2.3740999999999999</v>
      </c>
      <c r="D270" s="11">
        <f>TRUNC(1000/((1+C270/100)^(NETWORKDAYS($B270,$C$2-1,Feriados!$A$1:$A$936)/252)),6)</f>
        <v>990.08675900000003</v>
      </c>
      <c r="E270" s="13">
        <f t="shared" si="60"/>
        <v>-3.0179758611303953E-2</v>
      </c>
      <c r="F270" s="12">
        <f t="shared" si="61"/>
        <v>1.0628508047666956</v>
      </c>
      <c r="G270" s="13">
        <f t="shared" si="62"/>
        <v>6.2850804766695578</v>
      </c>
      <c r="H270" s="8">
        <v>4.5103</v>
      </c>
      <c r="I270" s="14">
        <f>TRUNC(1000/((1+H270/100)^(NETWORKDAYS($B270,$H$2-1,Feriados!$A$1:$A$936)/252)),6)</f>
        <v>939.08713999999998</v>
      </c>
      <c r="J270" s="16">
        <f t="shared" si="63"/>
        <v>6.7822958682883794E-2</v>
      </c>
      <c r="K270" s="15">
        <f t="shared" si="64"/>
        <v>1.0738215521548538</v>
      </c>
      <c r="L270" s="16">
        <f t="shared" si="56"/>
        <v>7.3821552154853753</v>
      </c>
      <c r="M270" s="8">
        <v>5.8644999999999996</v>
      </c>
      <c r="N270" s="17">
        <f>TRUNC(1000/((1+M270/100)^(NETWORKDAYS($B270,$M$2-1,Feriados!$A$1:$A$936)/252)),6)</f>
        <v>871.14096500000005</v>
      </c>
      <c r="O270" s="19">
        <f t="shared" si="65"/>
        <v>0.3351410446834846</v>
      </c>
      <c r="P270" s="18">
        <f t="shared" si="66"/>
        <v>1.0676506774489354</v>
      </c>
      <c r="Q270" s="19">
        <f t="shared" si="57"/>
        <v>6.7650677448935381</v>
      </c>
      <c r="R270" s="9">
        <v>1.9</v>
      </c>
      <c r="S270" s="20">
        <f t="shared" si="58"/>
        <v>1.0288068783947382</v>
      </c>
      <c r="T270" s="21">
        <f t="shared" si="67"/>
        <v>7.4692290285005569E-3</v>
      </c>
      <c r="U270" s="20">
        <f t="shared" si="68"/>
        <v>1.0288068783947382</v>
      </c>
      <c r="V270" s="21">
        <f t="shared" si="69"/>
        <v>2.8806878394738167</v>
      </c>
    </row>
    <row r="271" spans="1:22" x14ac:dyDescent="0.3">
      <c r="A271">
        <f t="shared" si="59"/>
        <v>269</v>
      </c>
      <c r="B271" s="7">
        <v>44223</v>
      </c>
      <c r="C271" s="8">
        <v>2.3683000000000001</v>
      </c>
      <c r="D271" s="11">
        <f>TRUNC(1000/((1+C271/100)^(NETWORKDAYS($B271,$C$2-1,Feriados!$A$1:$A$936)/252)),6)</f>
        <v>990.20254699999998</v>
      </c>
      <c r="E271" s="13">
        <f t="shared" si="60"/>
        <v>1.1694732703726451E-2</v>
      </c>
      <c r="F271" s="12">
        <f t="shared" si="61"/>
        <v>1.0629751023273524</v>
      </c>
      <c r="G271" s="13">
        <f t="shared" si="62"/>
        <v>6.2975102327352372</v>
      </c>
      <c r="H271" s="8">
        <v>4.53</v>
      </c>
      <c r="I271" s="14">
        <f>TRUNC(1000/((1+H271/100)^(NETWORKDAYS($B271,$H$2-1,Feriados!$A$1:$A$936)/252)),6)</f>
        <v>939.00009</v>
      </c>
      <c r="J271" s="16">
        <f t="shared" si="63"/>
        <v>-9.2696403019565388E-3</v>
      </c>
      <c r="K271" s="15">
        <f t="shared" si="64"/>
        <v>1.0737220127594842</v>
      </c>
      <c r="L271" s="16">
        <f t="shared" si="56"/>
        <v>7.3722012759484201</v>
      </c>
      <c r="M271" s="8">
        <v>5.8513999999999999</v>
      </c>
      <c r="N271" s="17">
        <f>TRUNC(1000/((1+M271/100)^(NETWORKDAYS($B271,$M$2-1,Feriados!$A$1:$A$936)/252)),6)</f>
        <v>871.59862099999998</v>
      </c>
      <c r="O271" s="19">
        <f t="shared" si="65"/>
        <v>5.2535240378692727E-2</v>
      </c>
      <c r="P271" s="18">
        <f t="shared" si="66"/>
        <v>1.0682115702987378</v>
      </c>
      <c r="Q271" s="19">
        <f t="shared" si="57"/>
        <v>6.8211570298737811</v>
      </c>
      <c r="R271" s="9">
        <v>1.9</v>
      </c>
      <c r="S271" s="20">
        <f t="shared" si="58"/>
        <v>1.0288837223367464</v>
      </c>
      <c r="T271" s="21">
        <f t="shared" si="67"/>
        <v>7.4692290285005569E-3</v>
      </c>
      <c r="U271" s="20">
        <f t="shared" si="68"/>
        <v>1.0288837223367464</v>
      </c>
      <c r="V271" s="21">
        <f t="shared" si="69"/>
        <v>2.8883722336746409</v>
      </c>
    </row>
    <row r="272" spans="1:22" x14ac:dyDescent="0.3">
      <c r="A272">
        <f t="shared" si="59"/>
        <v>270</v>
      </c>
      <c r="B272" s="7">
        <v>44224</v>
      </c>
      <c r="C272" s="8">
        <v>2.3340000000000001</v>
      </c>
      <c r="D272" s="11">
        <f>TRUNC(1000/((1+C272/100)^(NETWORKDAYS($B272,$C$2-1,Feriados!$A$1:$A$936)/252)),6)</f>
        <v>990.43281400000001</v>
      </c>
      <c r="E272" s="13">
        <f t="shared" si="60"/>
        <v>2.325453521581089E-2</v>
      </c>
      <c r="F272" s="12">
        <f t="shared" si="61"/>
        <v>1.0632222922468584</v>
      </c>
      <c r="G272" s="13">
        <f t="shared" si="62"/>
        <v>6.322229224685838</v>
      </c>
      <c r="H272" s="8">
        <v>4.4162999999999997</v>
      </c>
      <c r="I272" s="14">
        <f>TRUNC(1000/((1+H272/100)^(NETWORKDAYS($B272,$H$2-1,Feriados!$A$1:$A$936)/252)),6)</f>
        <v>940.61429599999997</v>
      </c>
      <c r="J272" s="16">
        <f t="shared" si="63"/>
        <v>0.17190690578101631</v>
      </c>
      <c r="K272" s="15">
        <f t="shared" si="64"/>
        <v>1.0755678150483088</v>
      </c>
      <c r="L272" s="16">
        <f t="shared" si="56"/>
        <v>7.5567815048308784</v>
      </c>
      <c r="M272" s="8">
        <v>5.72</v>
      </c>
      <c r="N272" s="17">
        <f>TRUNC(1000/((1+M272/100)^(NETWORKDAYS($B272,$M$2-1,Feriados!$A$1:$A$936)/252)),6)</f>
        <v>874.411925</v>
      </c>
      <c r="O272" s="19">
        <f t="shared" si="65"/>
        <v>0.32277517795660238</v>
      </c>
      <c r="P272" s="18">
        <f t="shared" si="66"/>
        <v>1.0716594920957225</v>
      </c>
      <c r="Q272" s="19">
        <f t="shared" si="57"/>
        <v>7.1659492095722532</v>
      </c>
      <c r="R272" s="9">
        <v>1.9</v>
      </c>
      <c r="S272" s="20">
        <f t="shared" si="58"/>
        <v>1.0289605720184047</v>
      </c>
      <c r="T272" s="21">
        <f t="shared" si="67"/>
        <v>7.4692290285005569E-3</v>
      </c>
      <c r="U272" s="20">
        <f t="shared" si="68"/>
        <v>1.0289605720184047</v>
      </c>
      <c r="V272" s="21">
        <f t="shared" si="69"/>
        <v>2.896057201840474</v>
      </c>
    </row>
    <row r="273" spans="1:22" x14ac:dyDescent="0.3">
      <c r="A273">
        <f t="shared" si="59"/>
        <v>271</v>
      </c>
      <c r="B273" s="7">
        <v>44225</v>
      </c>
      <c r="C273" s="8">
        <v>2.331</v>
      </c>
      <c r="D273" s="11">
        <f>TRUNC(1000/((1+C273/100)^(NETWORKDAYS($B273,$C$2-1,Feriados!$A$1:$A$936)/252)),6)</f>
        <v>990.535481</v>
      </c>
      <c r="E273" s="13">
        <f t="shared" si="60"/>
        <v>1.0365872227646733E-2</v>
      </c>
      <c r="F273" s="12">
        <f t="shared" si="61"/>
        <v>1.0633325045111686</v>
      </c>
      <c r="G273" s="13">
        <f t="shared" si="62"/>
        <v>6.3332504511168564</v>
      </c>
      <c r="H273" s="8">
        <v>4.3329000000000004</v>
      </c>
      <c r="I273" s="14">
        <f>TRUNC(1000/((1+H273/100)^(NETWORKDAYS($B273,$H$2-1,Feriados!$A$1:$A$936)/252)),6)</f>
        <v>941.83817199999999</v>
      </c>
      <c r="J273" s="16">
        <f t="shared" si="63"/>
        <v>0.13011454378319964</v>
      </c>
      <c r="K273" s="15">
        <f t="shared" si="64"/>
        <v>1.0769672852039378</v>
      </c>
      <c r="L273" s="16">
        <f t="shared" si="56"/>
        <v>7.6967285203937807</v>
      </c>
      <c r="M273" s="8">
        <v>5.6111000000000004</v>
      </c>
      <c r="N273" s="17">
        <f>TRUNC(1000/((1+M273/100)^(NETWORKDAYS($B273,$M$2-1,Feriados!$A$1:$A$936)/252)),6)</f>
        <v>876.77882499999998</v>
      </c>
      <c r="O273" s="19">
        <f t="shared" si="65"/>
        <v>0.27068478051690548</v>
      </c>
      <c r="P273" s="18">
        <f t="shared" si="66"/>
        <v>1.0745603112397903</v>
      </c>
      <c r="Q273" s="19">
        <f t="shared" si="57"/>
        <v>7.4560311239790344</v>
      </c>
      <c r="R273" s="9">
        <v>1.9</v>
      </c>
      <c r="S273" s="20">
        <f t="shared" si="58"/>
        <v>1.0290374274401417</v>
      </c>
      <c r="T273" s="21">
        <f t="shared" si="67"/>
        <v>7.4692290285005569E-3</v>
      </c>
      <c r="U273" s="20">
        <f t="shared" si="68"/>
        <v>1.0290374274401417</v>
      </c>
      <c r="V273" s="21">
        <f t="shared" si="69"/>
        <v>2.9037427440141705</v>
      </c>
    </row>
    <row r="274" spans="1:22" x14ac:dyDescent="0.3">
      <c r="A274">
        <f t="shared" si="59"/>
        <v>272</v>
      </c>
      <c r="B274" s="7">
        <v>44228</v>
      </c>
      <c r="C274" s="8">
        <v>2.3483999999999998</v>
      </c>
      <c r="D274" s="11">
        <f>TRUNC(1000/((1+C274/100)^(NETWORKDAYS($B274,$C$2-1,Feriados!$A$1:$A$936)/252)),6)</f>
        <v>990.55721900000003</v>
      </c>
      <c r="E274" s="13">
        <f t="shared" si="60"/>
        <v>2.1945705547254946E-3</v>
      </c>
      <c r="F274" s="12">
        <f t="shared" si="61"/>
        <v>1.0633558400932115</v>
      </c>
      <c r="G274" s="13">
        <f t="shared" si="62"/>
        <v>6.3355840093211491</v>
      </c>
      <c r="H274" s="8">
        <v>4.3971999999999998</v>
      </c>
      <c r="I274" s="14">
        <f>TRUNC(1000/((1+H274/100)^(NETWORKDAYS($B274,$H$2-1,Feriados!$A$1:$A$936)/252)),6)</f>
        <v>941.179485</v>
      </c>
      <c r="J274" s="16">
        <f t="shared" si="63"/>
        <v>-6.9936324475072809E-2</v>
      </c>
      <c r="K274" s="15">
        <f t="shared" si="64"/>
        <v>1.0762140938688671</v>
      </c>
      <c r="L274" s="16">
        <f t="shared" si="56"/>
        <v>7.6214093868867128</v>
      </c>
      <c r="M274" s="8">
        <v>5.6538000000000004</v>
      </c>
      <c r="N274" s="17">
        <f>TRUNC(1000/((1+M274/100)^(NETWORKDAYS($B274,$M$2-1,Feriados!$A$1:$A$936)/252)),6)</f>
        <v>876.11672099999998</v>
      </c>
      <c r="O274" s="19">
        <f t="shared" si="65"/>
        <v>-7.5515509855061946E-2</v>
      </c>
      <c r="P274" s="18">
        <f t="shared" si="66"/>
        <v>1.0737488515420575</v>
      </c>
      <c r="Q274" s="19">
        <f t="shared" si="57"/>
        <v>7.3748851542057459</v>
      </c>
      <c r="R274" s="9">
        <v>1.9</v>
      </c>
      <c r="S274" s="20">
        <f t="shared" si="58"/>
        <v>1.0291142886023863</v>
      </c>
      <c r="T274" s="21">
        <f t="shared" si="67"/>
        <v>7.4692290285005569E-3</v>
      </c>
      <c r="U274" s="20">
        <f t="shared" si="68"/>
        <v>1.0291142886023863</v>
      </c>
      <c r="V274" s="21">
        <f t="shared" si="69"/>
        <v>2.9114288602386296</v>
      </c>
    </row>
    <row r="275" spans="1:22" x14ac:dyDescent="0.3">
      <c r="A275">
        <f t="shared" si="59"/>
        <v>273</v>
      </c>
      <c r="B275" s="7">
        <v>44229</v>
      </c>
      <c r="C275" s="8">
        <v>2.3571</v>
      </c>
      <c r="D275" s="11">
        <f>TRUNC(1000/((1+C275/100)^(NETWORKDAYS($B275,$C$2-1,Feriados!$A$1:$A$936)/252)),6)</f>
        <v>990.61438399999997</v>
      </c>
      <c r="E275" s="13">
        <f t="shared" si="60"/>
        <v>5.7709942347106136E-3</v>
      </c>
      <c r="F275" s="12">
        <f t="shared" si="61"/>
        <v>1.0634172062974376</v>
      </c>
      <c r="G275" s="13">
        <f t="shared" si="62"/>
        <v>6.3417206297437634</v>
      </c>
      <c r="H275" s="8">
        <v>4.3403999999999998</v>
      </c>
      <c r="I275" s="14">
        <f>TRUNC(1000/((1+H275/100)^(NETWORKDAYS($B275,$H$2-1,Feriados!$A$1:$A$936)/252)),6)</f>
        <v>942.06015300000001</v>
      </c>
      <c r="J275" s="16">
        <f t="shared" si="63"/>
        <v>9.3570675310683527E-2</v>
      </c>
      <c r="K275" s="15">
        <f t="shared" si="64"/>
        <v>1.0772211146642889</v>
      </c>
      <c r="L275" s="16">
        <f t="shared" si="56"/>
        <v>7.7221114664288937</v>
      </c>
      <c r="M275" s="8">
        <v>5.5686999999999998</v>
      </c>
      <c r="N275" s="17">
        <f>TRUNC(1000/((1+M275/100)^(NETWORKDAYS($B275,$M$2-1,Feriados!$A$1:$A$936)/252)),6)</f>
        <v>878.00482899999997</v>
      </c>
      <c r="O275" s="19">
        <f t="shared" si="65"/>
        <v>0.21550872786046948</v>
      </c>
      <c r="P275" s="18">
        <f t="shared" si="66"/>
        <v>1.0760628740324321</v>
      </c>
      <c r="Q275" s="19">
        <f t="shared" si="57"/>
        <v>7.606287403243206</v>
      </c>
      <c r="R275" s="9">
        <v>1.9</v>
      </c>
      <c r="S275" s="20">
        <f t="shared" si="58"/>
        <v>1.0291911555055671</v>
      </c>
      <c r="T275" s="21">
        <f t="shared" si="67"/>
        <v>7.4692290285005569E-3</v>
      </c>
      <c r="U275" s="20">
        <f t="shared" si="68"/>
        <v>1.0291911555055671</v>
      </c>
      <c r="V275" s="21">
        <f t="shared" si="69"/>
        <v>2.9191155505567057</v>
      </c>
    </row>
    <row r="276" spans="1:22" x14ac:dyDescent="0.3">
      <c r="A276">
        <f t="shared" si="59"/>
        <v>274</v>
      </c>
      <c r="B276" s="7">
        <v>44230</v>
      </c>
      <c r="C276" s="8">
        <v>2.3570000000000002</v>
      </c>
      <c r="D276" s="11">
        <f>TRUNC(1000/((1+C276/100)^(NETWORKDAYS($B276,$C$2-1,Feriados!$A$1:$A$936)/252)),6)</f>
        <v>990.70635900000002</v>
      </c>
      <c r="E276" s="13">
        <f t="shared" si="60"/>
        <v>9.2846420853165412E-3</v>
      </c>
      <c r="F276" s="12">
        <f t="shared" si="61"/>
        <v>1.0635159407789161</v>
      </c>
      <c r="G276" s="13">
        <f t="shared" si="62"/>
        <v>6.3515940778916091</v>
      </c>
      <c r="H276" s="8">
        <v>4.3475999999999999</v>
      </c>
      <c r="I276" s="14">
        <f>TRUNC(1000/((1+H276/100)^(NETWORKDAYS($B276,$H$2-1,Feriados!$A$1:$A$936)/252)),6)</f>
        <v>942.12793299999998</v>
      </c>
      <c r="J276" s="16">
        <f t="shared" si="63"/>
        <v>7.1948696465096162E-3</v>
      </c>
      <c r="K276" s="15">
        <f t="shared" si="64"/>
        <v>1.0772986193192937</v>
      </c>
      <c r="L276" s="16">
        <f t="shared" si="56"/>
        <v>7.7298619319293715</v>
      </c>
      <c r="M276" s="8">
        <v>5.5396999999999998</v>
      </c>
      <c r="N276" s="17">
        <f>TRUNC(1000/((1+M276/100)^(NETWORKDAYS($B276,$M$2-1,Feriados!$A$1:$A$936)/252)),6)</f>
        <v>878.77214600000002</v>
      </c>
      <c r="O276" s="19">
        <f t="shared" si="65"/>
        <v>8.7393255100209899E-2</v>
      </c>
      <c r="P276" s="18">
        <f t="shared" si="66"/>
        <v>1.0770032804049738</v>
      </c>
      <c r="Q276" s="19">
        <f t="shared" si="57"/>
        <v>7.700328040497384</v>
      </c>
      <c r="R276" s="9">
        <v>1.9</v>
      </c>
      <c r="S276" s="20">
        <f t="shared" si="58"/>
        <v>1.0292680281501128</v>
      </c>
      <c r="T276" s="21">
        <f t="shared" si="67"/>
        <v>7.4692290285005569E-3</v>
      </c>
      <c r="U276" s="20">
        <f t="shared" si="68"/>
        <v>1.0292680281501128</v>
      </c>
      <c r="V276" s="21">
        <f t="shared" si="69"/>
        <v>2.9268028150112757</v>
      </c>
    </row>
    <row r="277" spans="1:22" x14ac:dyDescent="0.3">
      <c r="A277">
        <f t="shared" si="59"/>
        <v>275</v>
      </c>
      <c r="B277" s="7">
        <v>44231</v>
      </c>
      <c r="C277" s="8">
        <v>2.3652000000000002</v>
      </c>
      <c r="D277" s="11">
        <f>TRUNC(1000/((1+C277/100)^(NETWORKDAYS($B277,$C$2-1,Feriados!$A$1:$A$936)/252)),6)</f>
        <v>990.76645399999995</v>
      </c>
      <c r="E277" s="13">
        <f t="shared" si="60"/>
        <v>6.0658740558272584E-3</v>
      </c>
      <c r="F277" s="12">
        <f t="shared" si="61"/>
        <v>1.0635804523164474</v>
      </c>
      <c r="G277" s="13">
        <f t="shared" si="62"/>
        <v>6.3580452316447378</v>
      </c>
      <c r="H277" s="8">
        <v>4.3944000000000001</v>
      </c>
      <c r="I277" s="14">
        <f>TRUNC(1000/((1+H277/100)^(NETWORKDAYS($B277,$H$2-1,Feriados!$A$1:$A$936)/252)),6)</f>
        <v>941.697048</v>
      </c>
      <c r="J277" s="16">
        <f t="shared" si="63"/>
        <v>-4.5735296121396374E-2</v>
      </c>
      <c r="K277" s="15">
        <f t="shared" si="64"/>
        <v>1.0768059136056363</v>
      </c>
      <c r="L277" s="16">
        <f t="shared" si="56"/>
        <v>7.6805913605636267</v>
      </c>
      <c r="M277" s="8">
        <v>5.6515000000000004</v>
      </c>
      <c r="N277" s="17">
        <f>TRUNC(1000/((1+M277/100)^(NETWORKDAYS($B277,$M$2-1,Feriados!$A$1:$A$936)/252)),6)</f>
        <v>876.73620000000005</v>
      </c>
      <c r="O277" s="19">
        <f t="shared" si="65"/>
        <v>-0.23168076153382566</v>
      </c>
      <c r="P277" s="18">
        <f t="shared" si="66"/>
        <v>1.0745080710031873</v>
      </c>
      <c r="Q277" s="19">
        <f t="shared" si="57"/>
        <v>7.4508071003187348</v>
      </c>
      <c r="R277" s="9">
        <v>1.9</v>
      </c>
      <c r="S277" s="20">
        <f t="shared" si="58"/>
        <v>1.0293449065364524</v>
      </c>
      <c r="T277" s="21">
        <f t="shared" si="67"/>
        <v>7.4692290285005569E-3</v>
      </c>
      <c r="U277" s="20">
        <f t="shared" si="68"/>
        <v>1.0293449065364524</v>
      </c>
      <c r="V277" s="21">
        <f t="shared" si="69"/>
        <v>2.9344906536452386</v>
      </c>
    </row>
    <row r="278" spans="1:22" x14ac:dyDescent="0.3">
      <c r="A278">
        <f t="shared" si="59"/>
        <v>276</v>
      </c>
      <c r="B278" s="7">
        <v>44232</v>
      </c>
      <c r="C278" s="8">
        <v>2.3885000000000001</v>
      </c>
      <c r="D278" s="11">
        <f>TRUNC(1000/((1+C278/100)^(NETWORKDAYS($B278,$C$2-1,Feriados!$A$1:$A$936)/252)),6)</f>
        <v>990.76977699999998</v>
      </c>
      <c r="E278" s="13">
        <f t="shared" si="60"/>
        <v>3.3539690273975964E-4</v>
      </c>
      <c r="F278" s="12">
        <f t="shared" si="61"/>
        <v>1.0635840195323425</v>
      </c>
      <c r="G278" s="13">
        <f t="shared" si="62"/>
        <v>6.3584019532342495</v>
      </c>
      <c r="H278" s="8">
        <v>4.4847000000000001</v>
      </c>
      <c r="I278" s="14">
        <f>TRUNC(1000/((1+H278/100)^(NETWORKDAYS($B278,$H$2-1,Feriados!$A$1:$A$936)/252)),6)</f>
        <v>940.72418700000003</v>
      </c>
      <c r="J278" s="16">
        <f t="shared" si="63"/>
        <v>-0.10330933945966736</v>
      </c>
      <c r="K278" s="15">
        <f t="shared" si="64"/>
        <v>1.0756934725290277</v>
      </c>
      <c r="L278" s="16">
        <f t="shared" si="56"/>
        <v>7.5693472529027694</v>
      </c>
      <c r="M278" s="8">
        <v>5.7519</v>
      </c>
      <c r="N278" s="17">
        <f>TRUNC(1000/((1+M278/100)^(NETWORKDAYS($B278,$M$2-1,Feriados!$A$1:$A$936)/252)),6)</f>
        <v>874.93993399999999</v>
      </c>
      <c r="O278" s="19">
        <f t="shared" si="65"/>
        <v>-0.20488101209920062</v>
      </c>
      <c r="P278" s="18">
        <f t="shared" si="66"/>
        <v>1.0723066079922283</v>
      </c>
      <c r="Q278" s="19">
        <f t="shared" si="57"/>
        <v>7.2306607992228322</v>
      </c>
      <c r="R278" s="9">
        <v>1.9</v>
      </c>
      <c r="S278" s="20">
        <f t="shared" si="58"/>
        <v>1.0294217906650147</v>
      </c>
      <c r="T278" s="21">
        <f t="shared" si="67"/>
        <v>7.4692290285005569E-3</v>
      </c>
      <c r="U278" s="20">
        <f t="shared" si="68"/>
        <v>1.0294217906650147</v>
      </c>
      <c r="V278" s="21">
        <f t="shared" si="69"/>
        <v>2.9421790665014713</v>
      </c>
    </row>
    <row r="279" spans="1:22" x14ac:dyDescent="0.3">
      <c r="A279">
        <f t="shared" si="59"/>
        <v>277</v>
      </c>
      <c r="B279" s="7">
        <v>44235</v>
      </c>
      <c r="C279" s="8">
        <v>2.4123000000000001</v>
      </c>
      <c r="D279" s="11">
        <f>TRUNC(1000/((1+C279/100)^(NETWORKDAYS($B279,$C$2-1,Feriados!$A$1:$A$936)/252)),6)</f>
        <v>990.77302899999995</v>
      </c>
      <c r="E279" s="13">
        <f t="shared" si="60"/>
        <v>3.2822963269563132E-4</v>
      </c>
      <c r="F279" s="12">
        <f t="shared" si="61"/>
        <v>1.0635875105302632</v>
      </c>
      <c r="G279" s="13">
        <f t="shared" si="62"/>
        <v>6.3587510530263236</v>
      </c>
      <c r="H279" s="8">
        <v>4.4699</v>
      </c>
      <c r="I279" s="14">
        <f>TRUNC(1000/((1+H279/100)^(NETWORKDAYS($B279,$H$2-1,Feriados!$A$1:$A$936)/252)),6)</f>
        <v>941.07310600000005</v>
      </c>
      <c r="J279" s="16">
        <f t="shared" si="63"/>
        <v>3.7090467622902246E-2</v>
      </c>
      <c r="K279" s="15">
        <f t="shared" si="64"/>
        <v>1.0760924522681778</v>
      </c>
      <c r="L279" s="16">
        <f t="shared" si="56"/>
        <v>7.6092452268177846</v>
      </c>
      <c r="M279" s="8">
        <v>5.7225000000000001</v>
      </c>
      <c r="N279" s="17">
        <f>TRUNC(1000/((1+M279/100)^(NETWORKDAYS($B279,$M$2-1,Feriados!$A$1:$A$936)/252)),6)</f>
        <v>875.71464100000003</v>
      </c>
      <c r="O279" s="19">
        <f t="shared" si="65"/>
        <v>8.8544021125924743E-2</v>
      </c>
      <c r="P279" s="18">
        <f t="shared" si="66"/>
        <v>1.0732560713817436</v>
      </c>
      <c r="Q279" s="19">
        <f t="shared" si="57"/>
        <v>7.3256071381743615</v>
      </c>
      <c r="R279" s="9">
        <v>1.9</v>
      </c>
      <c r="S279" s="20">
        <f t="shared" si="58"/>
        <v>1.0294986805362287</v>
      </c>
      <c r="T279" s="21">
        <f t="shared" si="67"/>
        <v>7.4692290285005569E-3</v>
      </c>
      <c r="U279" s="20">
        <f t="shared" si="68"/>
        <v>1.0294986805362287</v>
      </c>
      <c r="V279" s="21">
        <f t="shared" si="69"/>
        <v>2.9498680536228727</v>
      </c>
    </row>
    <row r="280" spans="1:22" x14ac:dyDescent="0.3">
      <c r="A280">
        <f t="shared" si="59"/>
        <v>278</v>
      </c>
      <c r="B280" s="7">
        <v>44236</v>
      </c>
      <c r="C280" s="8">
        <v>2.4066999999999998</v>
      </c>
      <c r="D280" s="11">
        <f>TRUNC(1000/((1+C280/100)^(NETWORKDAYS($B280,$C$2-1,Feriados!$A$1:$A$936)/252)),6)</f>
        <v>990.88760600000001</v>
      </c>
      <c r="E280" s="13">
        <f t="shared" si="60"/>
        <v>1.1564404424269092E-2</v>
      </c>
      <c r="F280" s="12">
        <f t="shared" si="61"/>
        <v>1.0637105080913869</v>
      </c>
      <c r="G280" s="13">
        <f t="shared" si="62"/>
        <v>6.3710508091386897</v>
      </c>
      <c r="H280" s="8">
        <v>4.47</v>
      </c>
      <c r="I280" s="14">
        <f>TRUNC(1000/((1+H280/100)^(NETWORKDAYS($B280,$H$2-1,Feriados!$A$1:$A$936)/252)),6)</f>
        <v>941.23517400000003</v>
      </c>
      <c r="J280" s="16">
        <f t="shared" si="63"/>
        <v>1.7221616361862147E-2</v>
      </c>
      <c r="K280" s="15">
        <f t="shared" si="64"/>
        <v>1.0762777727820065</v>
      </c>
      <c r="L280" s="16">
        <f t="shared" si="56"/>
        <v>7.6277772782006537</v>
      </c>
      <c r="M280" s="8">
        <v>5.7950999999999997</v>
      </c>
      <c r="N280" s="17">
        <f>TRUNC(1000/((1+M280/100)^(NETWORKDAYS($B280,$M$2-1,Feriados!$A$1:$A$936)/252)),6)</f>
        <v>874.47758499999998</v>
      </c>
      <c r="O280" s="19">
        <f t="shared" si="65"/>
        <v>-0.1412624549233743</v>
      </c>
      <c r="P280" s="18">
        <f t="shared" si="66"/>
        <v>1.0717399635076956</v>
      </c>
      <c r="Q280" s="19">
        <f t="shared" si="57"/>
        <v>7.1739963507695625</v>
      </c>
      <c r="R280" s="9">
        <v>1.9</v>
      </c>
      <c r="S280" s="20">
        <f t="shared" si="58"/>
        <v>1.0295755761505234</v>
      </c>
      <c r="T280" s="21">
        <f t="shared" si="67"/>
        <v>7.4692290285005569E-3</v>
      </c>
      <c r="U280" s="20">
        <f t="shared" si="68"/>
        <v>1.0295755761505234</v>
      </c>
      <c r="V280" s="21">
        <f t="shared" si="69"/>
        <v>2.9575576150523419</v>
      </c>
    </row>
    <row r="281" spans="1:22" x14ac:dyDescent="0.3">
      <c r="A281">
        <f t="shared" si="59"/>
        <v>279</v>
      </c>
      <c r="B281" s="7">
        <v>44237</v>
      </c>
      <c r="C281" s="8">
        <v>2.3948999999999998</v>
      </c>
      <c r="D281" s="11">
        <f>TRUNC(1000/((1+C281/100)^(NETWORKDAYS($B281,$C$2-1,Feriados!$A$1:$A$936)/252)),6)</f>
        <v>991.02462700000001</v>
      </c>
      <c r="E281" s="13">
        <f t="shared" si="60"/>
        <v>1.3828107160729353E-2</v>
      </c>
      <c r="F281" s="12">
        <f t="shared" si="61"/>
        <v>1.0638575991203256</v>
      </c>
      <c r="G281" s="13">
        <f t="shared" si="62"/>
        <v>6.3857599120325625</v>
      </c>
      <c r="H281" s="8">
        <v>4.3818999999999999</v>
      </c>
      <c r="I281" s="14">
        <f>TRUNC(1000/((1+H281/100)^(NETWORKDAYS($B281,$H$2-1,Feriados!$A$1:$A$936)/252)),6)</f>
        <v>942.49594100000002</v>
      </c>
      <c r="J281" s="16">
        <f t="shared" si="63"/>
        <v>0.13394813908642611</v>
      </c>
      <c r="K281" s="15">
        <f t="shared" si="64"/>
        <v>1.077719426830049</v>
      </c>
      <c r="L281" s="16">
        <f t="shared" si="56"/>
        <v>7.7719426830048954</v>
      </c>
      <c r="M281" s="8">
        <v>5.6879999999999997</v>
      </c>
      <c r="N281" s="17">
        <f>TRUNC(1000/((1+M281/100)^(NETWORKDAYS($B281,$M$2-1,Feriados!$A$1:$A$936)/252)),6)</f>
        <v>876.78142600000001</v>
      </c>
      <c r="O281" s="19">
        <f t="shared" si="65"/>
        <v>0.26345340801388062</v>
      </c>
      <c r="P281" s="18">
        <f t="shared" si="66"/>
        <v>1.0745634989666033</v>
      </c>
      <c r="Q281" s="19">
        <f t="shared" si="57"/>
        <v>7.4563498966603303</v>
      </c>
      <c r="R281" s="9">
        <v>1.9</v>
      </c>
      <c r="S281" s="20">
        <f t="shared" si="58"/>
        <v>1.0296524775083276</v>
      </c>
      <c r="T281" s="21">
        <f t="shared" si="67"/>
        <v>7.4692290285005569E-3</v>
      </c>
      <c r="U281" s="20">
        <f t="shared" si="68"/>
        <v>1.0296524775083276</v>
      </c>
      <c r="V281" s="21">
        <f t="shared" si="69"/>
        <v>2.9652477508327557</v>
      </c>
    </row>
    <row r="282" spans="1:22" x14ac:dyDescent="0.3">
      <c r="A282">
        <f t="shared" si="59"/>
        <v>280</v>
      </c>
      <c r="B282" s="7">
        <v>44238</v>
      </c>
      <c r="C282" s="8">
        <v>2.3712</v>
      </c>
      <c r="D282" s="11">
        <f>TRUNC(1000/((1+C282/100)^(NETWORKDAYS($B282,$C$2-1,Feriados!$A$1:$A$936)/252)),6)</f>
        <v>991.20419900000002</v>
      </c>
      <c r="E282" s="13">
        <f t="shared" si="60"/>
        <v>1.8119832253171708E-2</v>
      </c>
      <c r="F282" s="12">
        <f t="shared" si="61"/>
        <v>1.0640503683326989</v>
      </c>
      <c r="G282" s="13">
        <f t="shared" si="62"/>
        <v>6.4050368332698948</v>
      </c>
      <c r="H282" s="8">
        <v>4.3600000000000003</v>
      </c>
      <c r="I282" s="14">
        <f>TRUNC(1000/((1+H282/100)^(NETWORKDAYS($B282,$H$2-1,Feriados!$A$1:$A$936)/252)),6)</f>
        <v>942.92875300000003</v>
      </c>
      <c r="J282" s="16">
        <f t="shared" si="63"/>
        <v>4.5921895381395572E-2</v>
      </c>
      <c r="K282" s="15">
        <f t="shared" si="64"/>
        <v>1.0782143360177427</v>
      </c>
      <c r="L282" s="16">
        <f t="shared" si="56"/>
        <v>7.8214336017742747</v>
      </c>
      <c r="M282" s="8">
        <v>5.7034000000000002</v>
      </c>
      <c r="N282" s="17">
        <f>TRUNC(1000/((1+M282/100)^(NETWORKDAYS($B282,$M$2-1,Feriados!$A$1:$A$936)/252)),6)</f>
        <v>876.67076299999997</v>
      </c>
      <c r="O282" s="19">
        <f t="shared" si="65"/>
        <v>-1.2621503685916746E-2</v>
      </c>
      <c r="P282" s="18">
        <f t="shared" si="66"/>
        <v>1.0744278728949737</v>
      </c>
      <c r="Q282" s="19">
        <f t="shared" si="57"/>
        <v>7.4427872894973657</v>
      </c>
      <c r="R282" s="9">
        <v>1.9</v>
      </c>
      <c r="S282" s="20">
        <f t="shared" si="58"/>
        <v>1.0297293846100704</v>
      </c>
      <c r="T282" s="21">
        <f t="shared" si="67"/>
        <v>7.4692290285005569E-3</v>
      </c>
      <c r="U282" s="20">
        <f t="shared" si="68"/>
        <v>1.0297293846100704</v>
      </c>
      <c r="V282" s="21">
        <f t="shared" si="69"/>
        <v>2.9729384610070353</v>
      </c>
    </row>
    <row r="283" spans="1:22" x14ac:dyDescent="0.3">
      <c r="A283">
        <f t="shared" si="59"/>
        <v>281</v>
      </c>
      <c r="B283" s="7">
        <v>44239</v>
      </c>
      <c r="C283" s="8">
        <v>2.3959000000000001</v>
      </c>
      <c r="D283" s="11">
        <f>TRUNC(1000/((1+C283/100)^(NETWORKDAYS($B283,$C$2-1,Feriados!$A$1:$A$936)/252)),6)</f>
        <v>991.207179</v>
      </c>
      <c r="E283" s="13">
        <f t="shared" si="60"/>
        <v>3.0064440839083773E-4</v>
      </c>
      <c r="F283" s="12">
        <f t="shared" si="61"/>
        <v>1.0640535673406337</v>
      </c>
      <c r="G283" s="13">
        <f t="shared" si="62"/>
        <v>6.4053567340633721</v>
      </c>
      <c r="H283" s="8">
        <v>4.4000000000000004</v>
      </c>
      <c r="I283" s="14">
        <f>TRUNC(1000/((1+H283/100)^(NETWORKDAYS($B283,$H$2-1,Feriados!$A$1:$A$936)/252)),6)</f>
        <v>942.59236599999997</v>
      </c>
      <c r="J283" s="16">
        <f t="shared" si="63"/>
        <v>-3.5674699592080916E-2</v>
      </c>
      <c r="K283" s="15">
        <f t="shared" si="64"/>
        <v>1.0778296862924097</v>
      </c>
      <c r="L283" s="16">
        <f t="shared" si="56"/>
        <v>7.7829686292409717</v>
      </c>
      <c r="M283" s="8">
        <v>5.7953999999999999</v>
      </c>
      <c r="N283" s="17">
        <f>TRUNC(1000/((1+M283/100)^(NETWORKDAYS($B283,$M$2-1,Feriados!$A$1:$A$936)/252)),6)</f>
        <v>875.05836599999998</v>
      </c>
      <c r="O283" s="19">
        <f t="shared" si="65"/>
        <v>-0.18392275276550851</v>
      </c>
      <c r="P283" s="18">
        <f t="shared" si="66"/>
        <v>1.0724517555746653</v>
      </c>
      <c r="Q283" s="19">
        <f t="shared" si="57"/>
        <v>7.2451755574665322</v>
      </c>
      <c r="R283" s="9">
        <v>1.9</v>
      </c>
      <c r="S283" s="20">
        <f t="shared" si="58"/>
        <v>1.0298062974561806</v>
      </c>
      <c r="T283" s="21">
        <f t="shared" si="67"/>
        <v>7.4692290285005569E-3</v>
      </c>
      <c r="U283" s="20">
        <f t="shared" si="68"/>
        <v>1.0298062974561806</v>
      </c>
      <c r="V283" s="21">
        <f t="shared" si="69"/>
        <v>2.9806297456180575</v>
      </c>
    </row>
    <row r="284" spans="1:22" x14ac:dyDescent="0.3">
      <c r="A284">
        <f t="shared" si="59"/>
        <v>282</v>
      </c>
      <c r="B284" s="7">
        <v>44244</v>
      </c>
      <c r="C284" s="8">
        <v>2.4</v>
      </c>
      <c r="D284" s="11">
        <f>TRUNC(1000/((1+C284/100)^(NETWORKDAYS($B284,$C$2-1,Feriados!$A$1:$A$936)/252)),6)</f>
        <v>991.285664</v>
      </c>
      <c r="E284" s="13">
        <f t="shared" si="60"/>
        <v>7.9181226349867018E-3</v>
      </c>
      <c r="F284" s="12">
        <f t="shared" si="61"/>
        <v>1.0641378204069978</v>
      </c>
      <c r="G284" s="13">
        <f t="shared" si="62"/>
        <v>6.4137820406997781</v>
      </c>
      <c r="H284" s="8">
        <v>4.4950000000000001</v>
      </c>
      <c r="I284" s="14">
        <f>TRUNC(1000/((1+H284/100)^(NETWORKDAYS($B284,$H$2-1,Feriados!$A$1:$A$936)/252)),6)</f>
        <v>941.580242</v>
      </c>
      <c r="J284" s="16">
        <f t="shared" si="63"/>
        <v>-0.10737663877917747</v>
      </c>
      <c r="K284" s="15">
        <f t="shared" si="64"/>
        <v>1.0766723490035048</v>
      </c>
      <c r="L284" s="16">
        <f t="shared" si="56"/>
        <v>7.6672349003504836</v>
      </c>
      <c r="M284" s="8">
        <v>5.9149000000000003</v>
      </c>
      <c r="N284" s="17">
        <f>TRUNC(1000/((1+M284/100)^(NETWORKDAYS($B284,$M$2-1,Feriados!$A$1:$A$936)/252)),6)</f>
        <v>872.920255</v>
      </c>
      <c r="O284" s="19">
        <f t="shared" si="65"/>
        <v>-0.24433924445217414</v>
      </c>
      <c r="P284" s="18">
        <f t="shared" si="66"/>
        <v>1.06983133505798</v>
      </c>
      <c r="Q284" s="19">
        <f t="shared" si="57"/>
        <v>6.9831335057980004</v>
      </c>
      <c r="R284" s="9">
        <v>1.9</v>
      </c>
      <c r="S284" s="20">
        <f t="shared" si="58"/>
        <v>1.0298832160470874</v>
      </c>
      <c r="T284" s="21">
        <f t="shared" si="67"/>
        <v>7.4692290285005569E-3</v>
      </c>
      <c r="U284" s="20">
        <f t="shared" si="68"/>
        <v>1.0298832160470874</v>
      </c>
      <c r="V284" s="21">
        <f t="shared" si="69"/>
        <v>2.9883216047087435</v>
      </c>
    </row>
    <row r="285" spans="1:22" x14ac:dyDescent="0.3">
      <c r="A285">
        <f t="shared" si="59"/>
        <v>283</v>
      </c>
      <c r="B285" s="7">
        <v>44245</v>
      </c>
      <c r="C285" s="8">
        <v>2.4034</v>
      </c>
      <c r="D285" s="11">
        <f>TRUNC(1000/((1+C285/100)^(NETWORKDAYS($B285,$C$2-1,Feriados!$A$1:$A$936)/252)),6)</f>
        <v>991.36694399999999</v>
      </c>
      <c r="E285" s="13">
        <f t="shared" si="60"/>
        <v>8.199452786605832E-3</v>
      </c>
      <c r="F285" s="12">
        <f t="shared" si="61"/>
        <v>1.0642250738851664</v>
      </c>
      <c r="G285" s="13">
        <f t="shared" si="62"/>
        <v>6.4225073885166406</v>
      </c>
      <c r="H285" s="8">
        <v>4.4960000000000004</v>
      </c>
      <c r="I285" s="14">
        <f>TRUNC(1000/((1+H285/100)^(NETWORKDAYS($B285,$H$2-1,Feriados!$A$1:$A$936)/252)),6)</f>
        <v>941.73224100000004</v>
      </c>
      <c r="J285" s="16">
        <f t="shared" si="63"/>
        <v>1.6142968301591232E-2</v>
      </c>
      <c r="K285" s="15">
        <f t="shared" si="64"/>
        <v>1.0768461558795164</v>
      </c>
      <c r="L285" s="16">
        <f t="shared" si="56"/>
        <v>7.6846155879516376</v>
      </c>
      <c r="M285" s="8">
        <v>5.9077999999999999</v>
      </c>
      <c r="N285" s="17">
        <f>TRUNC(1000/((1+M285/100)^(NETWORKDAYS($B285,$M$2-1,Feriados!$A$1:$A$936)/252)),6)</f>
        <v>873.25754800000004</v>
      </c>
      <c r="O285" s="19">
        <f t="shared" si="65"/>
        <v>3.8639612045665572E-2</v>
      </c>
      <c r="P285" s="18">
        <f t="shared" si="66"/>
        <v>1.0702447137353894</v>
      </c>
      <c r="Q285" s="19">
        <f t="shared" si="57"/>
        <v>7.024471373538943</v>
      </c>
      <c r="R285" s="9">
        <v>1.9</v>
      </c>
      <c r="S285" s="20">
        <f t="shared" si="58"/>
        <v>1.0299601403832201</v>
      </c>
      <c r="T285" s="21">
        <f t="shared" si="67"/>
        <v>7.4692290285005569E-3</v>
      </c>
      <c r="U285" s="20">
        <f t="shared" si="68"/>
        <v>1.0299601403832201</v>
      </c>
      <c r="V285" s="21">
        <f t="shared" si="69"/>
        <v>2.9960140383220146</v>
      </c>
    </row>
    <row r="286" spans="1:22" x14ac:dyDescent="0.3">
      <c r="A286">
        <f t="shared" si="59"/>
        <v>284</v>
      </c>
      <c r="B286" s="7">
        <v>44246</v>
      </c>
      <c r="C286" s="8">
        <v>2.4472</v>
      </c>
      <c r="D286" s="11">
        <f>TRUNC(1000/((1+C286/100)^(NETWORKDAYS($B286,$C$2-1,Feriados!$A$1:$A$936)/252)),6)</f>
        <v>991.30728899999997</v>
      </c>
      <c r="E286" s="13">
        <f t="shared" si="60"/>
        <v>-6.0174489739717174E-3</v>
      </c>
      <c r="F286" s="12">
        <f t="shared" si="61"/>
        <v>1.0641610346843771</v>
      </c>
      <c r="G286" s="13">
        <f t="shared" si="62"/>
        <v>6.4161034684377061</v>
      </c>
      <c r="H286" s="8">
        <v>4.5358000000000001</v>
      </c>
      <c r="I286" s="14">
        <f>TRUNC(1000/((1+H286/100)^(NETWORKDAYS($B286,$H$2-1,Feriados!$A$1:$A$936)/252)),6)</f>
        <v>941.40853200000004</v>
      </c>
      <c r="J286" s="16">
        <f t="shared" si="63"/>
        <v>-3.4373783322561025E-2</v>
      </c>
      <c r="K286" s="15">
        <f t="shared" si="64"/>
        <v>1.076476003115177</v>
      </c>
      <c r="L286" s="16">
        <f t="shared" si="56"/>
        <v>7.6476003115176994</v>
      </c>
      <c r="M286" s="8">
        <v>6.0067000000000004</v>
      </c>
      <c r="N286" s="17">
        <f>TRUNC(1000/((1+M286/100)^(NETWORKDAYS($B286,$M$2-1,Feriados!$A$1:$A$936)/252)),6)</f>
        <v>871.53685499999995</v>
      </c>
      <c r="O286" s="19">
        <f t="shared" si="65"/>
        <v>-0.19704301485179432</v>
      </c>
      <c r="P286" s="18">
        <f t="shared" si="66"/>
        <v>1.0681358712851532</v>
      </c>
      <c r="Q286" s="19">
        <f t="shared" si="57"/>
        <v>6.8135871285153193</v>
      </c>
      <c r="R286" s="9">
        <v>1.9</v>
      </c>
      <c r="S286" s="20">
        <f t="shared" si="58"/>
        <v>1.0300370704650077</v>
      </c>
      <c r="T286" s="21">
        <f t="shared" si="67"/>
        <v>7.4692290285005569E-3</v>
      </c>
      <c r="U286" s="20">
        <f t="shared" si="68"/>
        <v>1.0300370704650077</v>
      </c>
      <c r="V286" s="21">
        <f t="shared" si="69"/>
        <v>3.0037070465007698</v>
      </c>
    </row>
    <row r="287" spans="1:22" x14ac:dyDescent="0.3">
      <c r="A287">
        <f t="shared" si="59"/>
        <v>285</v>
      </c>
      <c r="B287" s="7">
        <v>44249</v>
      </c>
      <c r="C287" s="8">
        <v>2.5173000000000001</v>
      </c>
      <c r="D287" s="11">
        <f>TRUNC(1000/((1+C287/100)^(NETWORKDAYS($B287,$C$2-1,Feriados!$A$1:$A$936)/252)),6)</f>
        <v>991.16023800000005</v>
      </c>
      <c r="E287" s="13">
        <f t="shared" si="60"/>
        <v>-1.4834048093026464E-2</v>
      </c>
      <c r="F287" s="12">
        <f t="shared" si="61"/>
        <v>1.0640031765247047</v>
      </c>
      <c r="G287" s="13">
        <f t="shared" si="62"/>
        <v>6.4003176524704664</v>
      </c>
      <c r="H287" s="8">
        <v>4.67</v>
      </c>
      <c r="I287" s="14">
        <f>TRUNC(1000/((1+H287/100)^(NETWORKDAYS($B287,$H$2-1,Feriados!$A$1:$A$936)/252)),6)</f>
        <v>939.93627300000003</v>
      </c>
      <c r="J287" s="16">
        <f t="shared" si="63"/>
        <v>-0.1563889586673084</v>
      </c>
      <c r="K287" s="15">
        <f t="shared" si="64"/>
        <v>1.0747925135036016</v>
      </c>
      <c r="L287" s="16">
        <f t="shared" si="56"/>
        <v>7.479251350360161</v>
      </c>
      <c r="M287" s="8">
        <v>6.2016</v>
      </c>
      <c r="N287" s="17">
        <f>TRUNC(1000/((1+M287/100)^(NETWORKDAYS($B287,$M$2-1,Feriados!$A$1:$A$936)/252)),6)</f>
        <v>867.97867199999996</v>
      </c>
      <c r="O287" s="19">
        <f t="shared" si="65"/>
        <v>-0.40826535098162919</v>
      </c>
      <c r="P287" s="18">
        <f t="shared" si="66"/>
        <v>1.0637750426212902</v>
      </c>
      <c r="Q287" s="19">
        <f t="shared" si="57"/>
        <v>6.377504262129019</v>
      </c>
      <c r="R287" s="9">
        <v>1.9</v>
      </c>
      <c r="S287" s="20">
        <f t="shared" si="58"/>
        <v>1.0301140062928791</v>
      </c>
      <c r="T287" s="21">
        <f t="shared" si="67"/>
        <v>7.4692290285005569E-3</v>
      </c>
      <c r="U287" s="20">
        <f t="shared" si="68"/>
        <v>1.0301140062928791</v>
      </c>
      <c r="V287" s="21">
        <f t="shared" si="69"/>
        <v>3.0114006292879081</v>
      </c>
    </row>
    <row r="288" spans="1:22" x14ac:dyDescent="0.3">
      <c r="A288">
        <f t="shared" si="59"/>
        <v>286</v>
      </c>
      <c r="B288" s="7">
        <v>44250</v>
      </c>
      <c r="C288" s="8">
        <v>2.4958</v>
      </c>
      <c r="D288" s="11">
        <f>TRUNC(1000/((1+C288/100)^(NETWORKDAYS($B288,$C$2-1,Feriados!$A$1:$A$936)/252)),6)</f>
        <v>991.331458</v>
      </c>
      <c r="E288" s="13">
        <f t="shared" si="60"/>
        <v>1.7274704274394814E-2</v>
      </c>
      <c r="F288" s="12">
        <f t="shared" si="61"/>
        <v>1.0641869799269195</v>
      </c>
      <c r="G288" s="13">
        <f t="shared" si="62"/>
        <v>6.4186979926919463</v>
      </c>
      <c r="H288" s="8">
        <v>4.5856000000000003</v>
      </c>
      <c r="I288" s="14">
        <f>TRUNC(1000/((1+H288/100)^(NETWORKDAYS($B288,$H$2-1,Feriados!$A$1:$A$936)/252)),6)</f>
        <v>941.13327700000002</v>
      </c>
      <c r="J288" s="16">
        <f t="shared" si="63"/>
        <v>0.12734948468149376</v>
      </c>
      <c r="K288" s="15">
        <f t="shared" si="64"/>
        <v>1.0761612562309437</v>
      </c>
      <c r="L288" s="16">
        <f t="shared" si="56"/>
        <v>7.6161256230943719</v>
      </c>
      <c r="M288" s="8">
        <v>6.0716999999999999</v>
      </c>
      <c r="N288" s="17">
        <f>TRUNC(1000/((1+M288/100)^(NETWORKDAYS($B288,$M$2-1,Feriados!$A$1:$A$936)/252)),6)</f>
        <v>870.68572300000005</v>
      </c>
      <c r="O288" s="19">
        <f t="shared" si="65"/>
        <v>0.31187989835770313</v>
      </c>
      <c r="P288" s="18">
        <f t="shared" si="66"/>
        <v>1.067092743142972</v>
      </c>
      <c r="Q288" s="19">
        <f t="shared" si="57"/>
        <v>6.7092743142971978</v>
      </c>
      <c r="R288" s="9">
        <v>1.9</v>
      </c>
      <c r="S288" s="20">
        <f t="shared" si="58"/>
        <v>1.0301909478672637</v>
      </c>
      <c r="T288" s="21">
        <f t="shared" si="67"/>
        <v>7.4692290285005569E-3</v>
      </c>
      <c r="U288" s="20">
        <f t="shared" si="68"/>
        <v>1.0301909478672637</v>
      </c>
      <c r="V288" s="21">
        <f t="shared" si="69"/>
        <v>3.0190947867263729</v>
      </c>
    </row>
    <row r="289" spans="1:22" x14ac:dyDescent="0.3">
      <c r="A289">
        <f t="shared" si="59"/>
        <v>287</v>
      </c>
      <c r="B289" s="7">
        <v>44251</v>
      </c>
      <c r="C289" s="8">
        <v>2.5369000000000002</v>
      </c>
      <c r="D289" s="11">
        <f>TRUNC(1000/((1+C289/100)^(NETWORKDAYS($B289,$C$2-1,Feriados!$A$1:$A$936)/252)),6)</f>
        <v>991.28964800000006</v>
      </c>
      <c r="E289" s="13">
        <f t="shared" si="60"/>
        <v>-4.2175600968308302E-3</v>
      </c>
      <c r="F289" s="12">
        <f t="shared" si="61"/>
        <v>1.0641420972014983</v>
      </c>
      <c r="G289" s="13">
        <f t="shared" si="62"/>
        <v>6.4142097201498327</v>
      </c>
      <c r="H289" s="8">
        <v>4.6588000000000003</v>
      </c>
      <c r="I289" s="14">
        <f>TRUNC(1000/((1+H289/100)^(NETWORKDAYS($B289,$H$2-1,Feriados!$A$1:$A$936)/252)),6)</f>
        <v>940.41258200000004</v>
      </c>
      <c r="J289" s="16">
        <f t="shared" si="63"/>
        <v>-7.6577358129048534E-2</v>
      </c>
      <c r="K289" s="15">
        <f t="shared" si="64"/>
        <v>1.0753371603717137</v>
      </c>
      <c r="L289" s="16">
        <f t="shared" si="56"/>
        <v>7.5337160371713674</v>
      </c>
      <c r="M289" s="8">
        <v>6.2336999999999998</v>
      </c>
      <c r="N289" s="17">
        <f>TRUNC(1000/((1+M289/100)^(NETWORKDAYS($B289,$M$2-1,Feriados!$A$1:$A$936)/252)),6)</f>
        <v>867.77799900000002</v>
      </c>
      <c r="O289" s="19">
        <f t="shared" si="65"/>
        <v>-0.33395792800888779</v>
      </c>
      <c r="P289" s="18">
        <f t="shared" si="66"/>
        <v>1.0635291023280384</v>
      </c>
      <c r="Q289" s="19">
        <f t="shared" si="57"/>
        <v>6.3529102328038434</v>
      </c>
      <c r="R289" s="9">
        <v>1.9</v>
      </c>
      <c r="S289" s="20">
        <f t="shared" si="58"/>
        <v>1.0302678951885909</v>
      </c>
      <c r="T289" s="21">
        <f t="shared" si="67"/>
        <v>7.4692290285005569E-3</v>
      </c>
      <c r="U289" s="20">
        <f t="shared" si="68"/>
        <v>1.0302678951885909</v>
      </c>
      <c r="V289" s="21">
        <f t="shared" si="69"/>
        <v>3.0267895188590854</v>
      </c>
    </row>
    <row r="290" spans="1:22" x14ac:dyDescent="0.3">
      <c r="A290">
        <f t="shared" si="59"/>
        <v>288</v>
      </c>
      <c r="B290" s="7">
        <v>44252</v>
      </c>
      <c r="C290" s="8">
        <v>2.5983000000000001</v>
      </c>
      <c r="D290" s="11">
        <f>TRUNC(1000/((1+C290/100)^(NETWORKDAYS($B290,$C$2-1,Feriados!$A$1:$A$936)/252)),6)</f>
        <v>991.18333299999995</v>
      </c>
      <c r="E290" s="13">
        <f t="shared" si="60"/>
        <v>-1.0724917809301626E-2</v>
      </c>
      <c r="F290" s="12">
        <f t="shared" si="61"/>
        <v>1.0640279688361993</v>
      </c>
      <c r="G290" s="13">
        <f t="shared" si="62"/>
        <v>6.4027968836199323</v>
      </c>
      <c r="H290" s="8">
        <v>4.8404999999999996</v>
      </c>
      <c r="I290" s="14">
        <f>TRUNC(1000/((1+H290/100)^(NETWORKDAYS($B290,$H$2-1,Feriados!$A$1:$A$936)/252)),6)</f>
        <v>938.39026699999999</v>
      </c>
      <c r="J290" s="16">
        <f t="shared" si="63"/>
        <v>-0.21504550648387966</v>
      </c>
      <c r="K290" s="15">
        <f t="shared" si="64"/>
        <v>1.073024696128783</v>
      </c>
      <c r="L290" s="16">
        <f t="shared" si="56"/>
        <v>7.302469612878304</v>
      </c>
      <c r="M290" s="8">
        <v>6.3733000000000004</v>
      </c>
      <c r="N290" s="17">
        <f>TRUNC(1000/((1+M290/100)^(NETWORKDAYS($B290,$M$2-1,Feriados!$A$1:$A$936)/252)),6)</f>
        <v>865.32164399999999</v>
      </c>
      <c r="O290" s="19">
        <f t="shared" si="65"/>
        <v>-0.28306260389531213</v>
      </c>
      <c r="P290" s="18">
        <f t="shared" si="66"/>
        <v>1.0605186491578042</v>
      </c>
      <c r="Q290" s="19">
        <f t="shared" si="57"/>
        <v>6.051864915780425</v>
      </c>
      <c r="R290" s="9">
        <v>1.9</v>
      </c>
      <c r="S290" s="20">
        <f t="shared" si="58"/>
        <v>1.0303448482572897</v>
      </c>
      <c r="T290" s="21">
        <f t="shared" si="67"/>
        <v>7.4692290285005569E-3</v>
      </c>
      <c r="U290" s="20">
        <f t="shared" si="68"/>
        <v>1.0303448482572897</v>
      </c>
      <c r="V290" s="21">
        <f t="shared" si="69"/>
        <v>3.0344848257289669</v>
      </c>
    </row>
    <row r="291" spans="1:22" x14ac:dyDescent="0.3">
      <c r="A291">
        <f t="shared" si="59"/>
        <v>289</v>
      </c>
      <c r="B291" s="7">
        <v>44253</v>
      </c>
      <c r="C291" s="8">
        <v>2.6781000000000001</v>
      </c>
      <c r="D291" s="11">
        <f>TRUNC(1000/((1+C291/100)^(NETWORKDAYS($B291,$C$2-1,Feriados!$A$1:$A$936)/252)),6)</f>
        <v>991.02124500000002</v>
      </c>
      <c r="E291" s="13">
        <f t="shared" si="60"/>
        <v>-1.6352978768252591E-2</v>
      </c>
      <c r="F291" s="12">
        <f t="shared" si="61"/>
        <v>1.0638539685683672</v>
      </c>
      <c r="G291" s="13">
        <f t="shared" si="62"/>
        <v>6.3853968568367225</v>
      </c>
      <c r="H291" s="8">
        <v>4.9551999999999996</v>
      </c>
      <c r="I291" s="14">
        <f>TRUNC(1000/((1+H291/100)^(NETWORKDAYS($B291,$H$2-1,Feriados!$A$1:$A$936)/252)),6)</f>
        <v>937.19080899999994</v>
      </c>
      <c r="J291" s="16">
        <f t="shared" si="63"/>
        <v>-0.12782080571175358</v>
      </c>
      <c r="K291" s="15">
        <f t="shared" si="64"/>
        <v>1.071653147316705</v>
      </c>
      <c r="L291" s="16">
        <f t="shared" si="56"/>
        <v>7.1653147316705024</v>
      </c>
      <c r="M291" s="8">
        <v>6.524</v>
      </c>
      <c r="N291" s="17">
        <f>TRUNC(1000/((1+M291/100)^(NETWORKDAYS($B291,$M$2-1,Feriados!$A$1:$A$936)/252)),6)</f>
        <v>862.67456600000003</v>
      </c>
      <c r="O291" s="19">
        <f t="shared" si="65"/>
        <v>-0.30590682879070297</v>
      </c>
      <c r="P291" s="18">
        <f t="shared" si="66"/>
        <v>1.0572744501894316</v>
      </c>
      <c r="Q291" s="19">
        <f t="shared" si="57"/>
        <v>5.7274450189431558</v>
      </c>
      <c r="R291" s="9">
        <v>1.9</v>
      </c>
      <c r="S291" s="20">
        <f t="shared" si="58"/>
        <v>1.0304218070737894</v>
      </c>
      <c r="T291" s="21">
        <f t="shared" si="67"/>
        <v>7.4692290285005569E-3</v>
      </c>
      <c r="U291" s="20">
        <f t="shared" si="68"/>
        <v>1.0304218070737894</v>
      </c>
      <c r="V291" s="21">
        <f t="shared" si="69"/>
        <v>3.0421807073789386</v>
      </c>
    </row>
    <row r="292" spans="1:22" x14ac:dyDescent="0.3">
      <c r="A292">
        <f t="shared" si="59"/>
        <v>290</v>
      </c>
      <c r="B292" s="7">
        <v>44256</v>
      </c>
      <c r="C292" s="8">
        <v>2.6829000000000001</v>
      </c>
      <c r="D292" s="11">
        <f>TRUNC(1000/((1+C292/100)^(NETWORKDAYS($B292,$C$2-1,Feriados!$A$1:$A$936)/252)),6)</f>
        <v>991.109557</v>
      </c>
      <c r="E292" s="13">
        <f t="shared" si="60"/>
        <v>8.9112115855716212E-3</v>
      </c>
      <c r="F292" s="12">
        <f t="shared" si="61"/>
        <v>1.0639487708464679</v>
      </c>
      <c r="G292" s="13">
        <f t="shared" si="62"/>
        <v>6.3948770846467884</v>
      </c>
      <c r="H292" s="8">
        <v>5.0206</v>
      </c>
      <c r="I292" s="14">
        <f>TRUNC(1000/((1+H292/100)^(NETWORKDAYS($B292,$H$2-1,Feriados!$A$1:$A$936)/252)),6)</f>
        <v>936.59014500000001</v>
      </c>
      <c r="J292" s="16">
        <f t="shared" si="63"/>
        <v>-6.4091964435808446E-2</v>
      </c>
      <c r="K292" s="15">
        <f t="shared" si="64"/>
        <v>1.0709663037626516</v>
      </c>
      <c r="L292" s="16">
        <f t="shared" si="56"/>
        <v>7.0966303762651561</v>
      </c>
      <c r="M292" s="8">
        <v>6.6551999999999998</v>
      </c>
      <c r="N292" s="17">
        <f>TRUNC(1000/((1+M292/100)^(NETWORKDAYS($B292,$M$2-1,Feriados!$A$1:$A$936)/252)),6)</f>
        <v>860.41621499999997</v>
      </c>
      <c r="O292" s="19">
        <f t="shared" si="65"/>
        <v>-0.26178481306936563</v>
      </c>
      <c r="P292" s="18">
        <f t="shared" si="66"/>
        <v>1.0545066662463729</v>
      </c>
      <c r="Q292" s="19">
        <f t="shared" si="57"/>
        <v>5.4506666246372903</v>
      </c>
      <c r="R292" s="9">
        <v>1.9</v>
      </c>
      <c r="S292" s="20">
        <f t="shared" si="58"/>
        <v>1.0304987716385194</v>
      </c>
      <c r="T292" s="21">
        <f t="shared" si="67"/>
        <v>7.4692290285005569E-3</v>
      </c>
      <c r="U292" s="20">
        <f t="shared" si="68"/>
        <v>1.0304987716385194</v>
      </c>
      <c r="V292" s="21">
        <f t="shared" si="69"/>
        <v>3.049877163851944</v>
      </c>
    </row>
    <row r="293" spans="1:22" x14ac:dyDescent="0.3">
      <c r="A293">
        <f t="shared" si="59"/>
        <v>291</v>
      </c>
      <c r="B293" s="7">
        <v>44257</v>
      </c>
      <c r="C293" s="8">
        <v>2.7395999999999998</v>
      </c>
      <c r="D293" s="11">
        <f>TRUNC(1000/((1+C293/100)^(NETWORKDAYS($B293,$C$2-1,Feriados!$A$1:$A$936)/252)),6)</f>
        <v>991.03131199999996</v>
      </c>
      <c r="E293" s="13">
        <f t="shared" si="60"/>
        <v>-7.8946872671514789E-3</v>
      </c>
      <c r="F293" s="12">
        <f t="shared" si="61"/>
        <v>1.0638647754183268</v>
      </c>
      <c r="G293" s="13">
        <f t="shared" si="62"/>
        <v>6.3864775418326802</v>
      </c>
      <c r="H293" s="8">
        <v>5.069</v>
      </c>
      <c r="I293" s="14">
        <f>TRUNC(1000/((1+H293/100)^(NETWORKDAYS($B293,$H$2-1,Feriados!$A$1:$A$936)/252)),6)</f>
        <v>936.19690600000001</v>
      </c>
      <c r="J293" s="16">
        <f t="shared" si="63"/>
        <v>-4.1986241484526232E-2</v>
      </c>
      <c r="K293" s="15">
        <f t="shared" si="64"/>
        <v>1.0705166452641359</v>
      </c>
      <c r="L293" s="16">
        <f t="shared" si="56"/>
        <v>7.0516645264135924</v>
      </c>
      <c r="M293" s="8">
        <v>6.7512999999999996</v>
      </c>
      <c r="N293" s="17">
        <f>TRUNC(1000/((1+M293/100)^(NETWORKDAYS($B293,$M$2-1,Feriados!$A$1:$A$936)/252)),6)</f>
        <v>858.83260299999995</v>
      </c>
      <c r="O293" s="19">
        <f t="shared" si="65"/>
        <v>-0.18405185448533423</v>
      </c>
      <c r="P293" s="18">
        <f t="shared" si="66"/>
        <v>1.0525658271714751</v>
      </c>
      <c r="Q293" s="19">
        <f t="shared" si="57"/>
        <v>5.2565827171475066</v>
      </c>
      <c r="R293" s="9">
        <v>1.9</v>
      </c>
      <c r="S293" s="20">
        <f t="shared" si="58"/>
        <v>1.030575741951909</v>
      </c>
      <c r="T293" s="21">
        <f t="shared" si="67"/>
        <v>7.4692290285005569E-3</v>
      </c>
      <c r="U293" s="20">
        <f t="shared" si="68"/>
        <v>1.030575741951909</v>
      </c>
      <c r="V293" s="21">
        <f t="shared" si="69"/>
        <v>3.0575741951909041</v>
      </c>
    </row>
    <row r="294" spans="1:22" x14ac:dyDescent="0.3">
      <c r="A294">
        <f t="shared" si="59"/>
        <v>292</v>
      </c>
      <c r="B294" s="7">
        <v>44258</v>
      </c>
      <c r="C294" s="8">
        <v>2.8068</v>
      </c>
      <c r="D294" s="11">
        <f>TRUNC(1000/((1+C294/100)^(NETWORKDAYS($B294,$C$2-1,Feriados!$A$1:$A$936)/252)),6)</f>
        <v>990.92417799999998</v>
      </c>
      <c r="E294" s="13">
        <f t="shared" si="60"/>
        <v>-1.0810354698453928E-2</v>
      </c>
      <c r="F294" s="12">
        <f t="shared" si="61"/>
        <v>1.0637497678625922</v>
      </c>
      <c r="G294" s="13">
        <f t="shared" si="62"/>
        <v>6.3749767862592233</v>
      </c>
      <c r="H294" s="8">
        <v>5.1736000000000004</v>
      </c>
      <c r="I294" s="14">
        <f>TRUNC(1000/((1+H294/100)^(NETWORKDAYS($B294,$H$2-1,Feriados!$A$1:$A$936)/252)),6)</f>
        <v>935.14282300000002</v>
      </c>
      <c r="J294" s="16">
        <f t="shared" si="63"/>
        <v>-0.11259201918362161</v>
      </c>
      <c r="K294" s="15">
        <f t="shared" si="64"/>
        <v>1.0693113289575362</v>
      </c>
      <c r="L294" s="16">
        <f t="shared" si="56"/>
        <v>6.9311328957536222</v>
      </c>
      <c r="M294" s="8">
        <v>6.9081999999999999</v>
      </c>
      <c r="N294" s="17">
        <f>TRUNC(1000/((1+M294/100)^(NETWORKDAYS($B294,$M$2-1,Feriados!$A$1:$A$936)/252)),6)</f>
        <v>856.12636499999996</v>
      </c>
      <c r="O294" s="19">
        <f t="shared" si="65"/>
        <v>-0.31510657496546246</v>
      </c>
      <c r="P294" s="18">
        <f t="shared" si="66"/>
        <v>1.0492491230442182</v>
      </c>
      <c r="Q294" s="19">
        <f t="shared" si="57"/>
        <v>4.9249123044218246</v>
      </c>
      <c r="R294" s="9">
        <v>1.9</v>
      </c>
      <c r="S294" s="20">
        <f t="shared" si="58"/>
        <v>1.0306527180143876</v>
      </c>
      <c r="T294" s="21">
        <f t="shared" si="67"/>
        <v>7.4692290285005569E-3</v>
      </c>
      <c r="U294" s="20">
        <f t="shared" si="68"/>
        <v>1.0306527180143876</v>
      </c>
      <c r="V294" s="21">
        <f t="shared" si="69"/>
        <v>3.0652718014387625</v>
      </c>
    </row>
    <row r="295" spans="1:22" x14ac:dyDescent="0.3">
      <c r="A295">
        <f t="shared" si="59"/>
        <v>293</v>
      </c>
      <c r="B295" s="7">
        <v>44259</v>
      </c>
      <c r="C295" s="8">
        <v>2.73</v>
      </c>
      <c r="D295" s="11">
        <f>TRUNC(1000/((1+C295/100)^(NETWORKDAYS($B295,$C$2-1,Feriados!$A$1:$A$936)/252)),6)</f>
        <v>991.27405499999998</v>
      </c>
      <c r="E295" s="13">
        <f t="shared" si="60"/>
        <v>3.5308150488977397E-2</v>
      </c>
      <c r="F295" s="12">
        <f t="shared" si="61"/>
        <v>1.0641253582314554</v>
      </c>
      <c r="G295" s="13">
        <f t="shared" si="62"/>
        <v>6.4125358231455376</v>
      </c>
      <c r="H295" s="8">
        <v>4.9949000000000003</v>
      </c>
      <c r="I295" s="14">
        <f>TRUNC(1000/((1+H295/100)^(NETWORKDAYS($B295,$H$2-1,Feriados!$A$1:$A$936)/252)),6)</f>
        <v>937.44053599999995</v>
      </c>
      <c r="J295" s="16">
        <f t="shared" si="63"/>
        <v>0.24570717365168804</v>
      </c>
      <c r="K295" s="15">
        <f t="shared" si="64"/>
        <v>1.0719387036014552</v>
      </c>
      <c r="L295" s="16">
        <f t="shared" si="56"/>
        <v>7.1938703601455156</v>
      </c>
      <c r="M295" s="8">
        <v>6.51</v>
      </c>
      <c r="N295" s="17">
        <f>TRUNC(1000/((1+M295/100)^(NETWORKDAYS($B295,$M$2-1,Feriados!$A$1:$A$936)/252)),6)</f>
        <v>863.80393500000002</v>
      </c>
      <c r="O295" s="19">
        <f t="shared" si="65"/>
        <v>0.8967799981256297</v>
      </c>
      <c r="P295" s="18">
        <f t="shared" si="66"/>
        <v>1.0586585793101875</v>
      </c>
      <c r="Q295" s="19">
        <f t="shared" si="57"/>
        <v>5.8658579310187475</v>
      </c>
      <c r="R295" s="9">
        <v>1.9</v>
      </c>
      <c r="S295" s="20">
        <f t="shared" si="58"/>
        <v>1.0307296998263846</v>
      </c>
      <c r="T295" s="21">
        <f t="shared" si="67"/>
        <v>7.4692290285005569E-3</v>
      </c>
      <c r="U295" s="20">
        <f t="shared" si="68"/>
        <v>1.0307296998263846</v>
      </c>
      <c r="V295" s="21">
        <f t="shared" si="69"/>
        <v>3.0729699826384627</v>
      </c>
    </row>
    <row r="296" spans="1:22" x14ac:dyDescent="0.3">
      <c r="A296">
        <f t="shared" si="59"/>
        <v>294</v>
      </c>
      <c r="B296" s="7">
        <v>44260</v>
      </c>
      <c r="C296" s="8">
        <v>2.7332999999999998</v>
      </c>
      <c r="D296" s="11">
        <f>TRUNC(1000/((1+C296/100)^(NETWORKDAYS($B296,$C$2-1,Feriados!$A$1:$A$936)/252)),6)</f>
        <v>991.36977300000001</v>
      </c>
      <c r="E296" s="13">
        <f t="shared" si="60"/>
        <v>9.6560582330651457E-3</v>
      </c>
      <c r="F296" s="12">
        <f t="shared" si="61"/>
        <v>1.064228110795719</v>
      </c>
      <c r="G296" s="13">
        <f t="shared" si="62"/>
        <v>6.4228110795718996</v>
      </c>
      <c r="H296" s="8">
        <v>4.8951000000000002</v>
      </c>
      <c r="I296" s="14">
        <f>TRUNC(1000/((1+H296/100)^(NETWORKDAYS($B296,$H$2-1,Feriados!$A$1:$A$936)/252)),6)</f>
        <v>938.80087100000003</v>
      </c>
      <c r="J296" s="16">
        <f t="shared" si="63"/>
        <v>0.1451116041775391</v>
      </c>
      <c r="K296" s="15">
        <f t="shared" si="64"/>
        <v>1.0734942110500512</v>
      </c>
      <c r="L296" s="16">
        <f t="shared" si="56"/>
        <v>7.3494211050051161</v>
      </c>
      <c r="M296" s="8">
        <v>6.33</v>
      </c>
      <c r="N296" s="17">
        <f>TRUNC(1000/((1+M296/100)^(NETWORKDAYS($B296,$M$2-1,Feriados!$A$1:$A$936)/252)),6)</f>
        <v>867.41356399999995</v>
      </c>
      <c r="O296" s="19">
        <f t="shared" si="65"/>
        <v>0.41787596163243013</v>
      </c>
      <c r="P296" s="18">
        <f t="shared" si="66"/>
        <v>1.0630824590288841</v>
      </c>
      <c r="Q296" s="19">
        <f t="shared" si="57"/>
        <v>6.3082459028884097</v>
      </c>
      <c r="R296" s="9">
        <v>1.9</v>
      </c>
      <c r="S296" s="20">
        <f t="shared" si="58"/>
        <v>1.0308066873883295</v>
      </c>
      <c r="T296" s="21">
        <f t="shared" si="67"/>
        <v>7.4692290285005569E-3</v>
      </c>
      <c r="U296" s="20">
        <f t="shared" si="68"/>
        <v>1.0308066873883295</v>
      </c>
      <c r="V296" s="21">
        <f t="shared" si="69"/>
        <v>3.0806687388329479</v>
      </c>
    </row>
    <row r="297" spans="1:22" x14ac:dyDescent="0.3">
      <c r="A297">
        <f t="shared" si="59"/>
        <v>295</v>
      </c>
      <c r="B297" s="7">
        <v>44263</v>
      </c>
      <c r="C297" s="8">
        <v>2.8330000000000002</v>
      </c>
      <c r="D297" s="11">
        <f>TRUNC(1000/((1+C297/100)^(NETWORKDAYS($B297,$C$2-1,Feriados!$A$1:$A$936)/252)),6)</f>
        <v>991.17059800000004</v>
      </c>
      <c r="E297" s="13">
        <f t="shared" si="60"/>
        <v>-2.0090888932111639E-2</v>
      </c>
      <c r="F297" s="12">
        <f t="shared" si="61"/>
        <v>1.0640142979079947</v>
      </c>
      <c r="G297" s="13">
        <f t="shared" si="62"/>
        <v>6.4014297907994733</v>
      </c>
      <c r="H297" s="8">
        <v>5.125</v>
      </c>
      <c r="I297" s="14">
        <f>TRUNC(1000/((1+H297/100)^(NETWORKDAYS($B297,$H$2-1,Feriados!$A$1:$A$936)/252)),6)</f>
        <v>936.27449799999999</v>
      </c>
      <c r="J297" s="16">
        <f t="shared" si="63"/>
        <v>-0.26910637580778163</v>
      </c>
      <c r="K297" s="15">
        <f t="shared" si="64"/>
        <v>1.070605369684188</v>
      </c>
      <c r="L297" s="16">
        <f t="shared" si="56"/>
        <v>7.0605369684187957</v>
      </c>
      <c r="M297" s="8">
        <v>6.66</v>
      </c>
      <c r="N297" s="17">
        <f>TRUNC(1000/((1+M297/100)^(NETWORKDAYS($B297,$M$2-1,Feriados!$A$1:$A$936)/252)),6)</f>
        <v>861.42717500000003</v>
      </c>
      <c r="O297" s="19">
        <f t="shared" si="65"/>
        <v>-0.69014242438107942</v>
      </c>
      <c r="P297" s="18">
        <f t="shared" si="66"/>
        <v>1.0557456759729722</v>
      </c>
      <c r="Q297" s="19">
        <f t="shared" si="57"/>
        <v>5.5745675972972197</v>
      </c>
      <c r="R297" s="9">
        <v>1.9</v>
      </c>
      <c r="S297" s="20">
        <f t="shared" si="58"/>
        <v>1.0308836807006516</v>
      </c>
      <c r="T297" s="21">
        <f t="shared" si="67"/>
        <v>7.4692290285005569E-3</v>
      </c>
      <c r="U297" s="20">
        <f t="shared" si="68"/>
        <v>1.0308836807006516</v>
      </c>
      <c r="V297" s="21">
        <f t="shared" si="69"/>
        <v>3.0883680700651617</v>
      </c>
    </row>
    <row r="298" spans="1:22" x14ac:dyDescent="0.3">
      <c r="A298">
        <f t="shared" si="59"/>
        <v>296</v>
      </c>
      <c r="B298" s="7">
        <v>44264</v>
      </c>
      <c r="C298" s="8">
        <v>2.8809999999999998</v>
      </c>
      <c r="D298" s="11">
        <f>TRUNC(1000/((1+C298/100)^(NETWORKDAYS($B298,$C$2-1,Feriados!$A$1:$A$936)/252)),6)</f>
        <v>991.13547300000005</v>
      </c>
      <c r="E298" s="13">
        <f t="shared" si="60"/>
        <v>-3.5437895424705879E-3</v>
      </c>
      <c r="F298" s="12">
        <f t="shared" si="61"/>
        <v>1.063976591480575</v>
      </c>
      <c r="G298" s="13">
        <f t="shared" si="62"/>
        <v>6.3976591480574996</v>
      </c>
      <c r="H298" s="8">
        <v>5.1657999999999999</v>
      </c>
      <c r="I298" s="14">
        <f>TRUNC(1000/((1+H298/100)^(NETWORKDAYS($B298,$H$2-1,Feriados!$A$1:$A$936)/252)),6)</f>
        <v>935.98303799999996</v>
      </c>
      <c r="J298" s="16">
        <f t="shared" si="63"/>
        <v>-3.1129759554771042E-2</v>
      </c>
      <c r="K298" s="15">
        <f t="shared" si="64"/>
        <v>1.0702720928068248</v>
      </c>
      <c r="L298" s="16">
        <f t="shared" si="56"/>
        <v>7.0272092806824782</v>
      </c>
      <c r="M298" s="8">
        <v>6.7563000000000004</v>
      </c>
      <c r="N298" s="17">
        <f>TRUNC(1000/((1+M298/100)^(NETWORKDAYS($B298,$M$2-1,Feriados!$A$1:$A$936)/252)),6)</f>
        <v>859.85358099999996</v>
      </c>
      <c r="O298" s="19">
        <f t="shared" si="65"/>
        <v>-0.18267289977240697</v>
      </c>
      <c r="P298" s="18">
        <f t="shared" si="66"/>
        <v>1.0538171147324507</v>
      </c>
      <c r="Q298" s="19">
        <f t="shared" si="57"/>
        <v>5.3817114732450655</v>
      </c>
      <c r="R298" s="9">
        <v>1.9</v>
      </c>
      <c r="S298" s="20">
        <f t="shared" si="58"/>
        <v>1.0309606797637805</v>
      </c>
      <c r="T298" s="21">
        <f t="shared" si="67"/>
        <v>7.4692290285005569E-3</v>
      </c>
      <c r="U298" s="20">
        <f t="shared" si="68"/>
        <v>1.0309606797637805</v>
      </c>
      <c r="V298" s="21">
        <f t="shared" si="69"/>
        <v>3.0960679763780474</v>
      </c>
    </row>
    <row r="299" spans="1:22" x14ac:dyDescent="0.3">
      <c r="A299">
        <f t="shared" si="59"/>
        <v>297</v>
      </c>
      <c r="B299" s="7">
        <v>44265</v>
      </c>
      <c r="C299" s="8">
        <v>2.8557999999999999</v>
      </c>
      <c r="D299" s="11">
        <f>TRUNC(1000/((1+C299/100)^(NETWORKDAYS($B299,$C$2-1,Feriados!$A$1:$A$936)/252)),6)</f>
        <v>991.32235300000002</v>
      </c>
      <c r="E299" s="13">
        <f t="shared" si="60"/>
        <v>1.8855141914597695E-2</v>
      </c>
      <c r="F299" s="12">
        <f t="shared" si="61"/>
        <v>1.0641772057768368</v>
      </c>
      <c r="G299" s="13">
        <f t="shared" si="62"/>
        <v>6.4177205776836832</v>
      </c>
      <c r="H299" s="8">
        <v>5.1902999999999997</v>
      </c>
      <c r="I299" s="14">
        <f>TRUNC(1000/((1+H299/100)^(NETWORKDAYS($B299,$H$2-1,Feriados!$A$1:$A$936)/252)),6)</f>
        <v>935.88460999999995</v>
      </c>
      <c r="J299" s="16">
        <f t="shared" si="63"/>
        <v>-1.0516002534655122E-2</v>
      </c>
      <c r="K299" s="15">
        <f t="shared" si="64"/>
        <v>1.0701595429664175</v>
      </c>
      <c r="L299" s="16">
        <f t="shared" si="56"/>
        <v>7.0159542966417465</v>
      </c>
      <c r="M299" s="8">
        <v>6.806</v>
      </c>
      <c r="N299" s="17">
        <f>TRUNC(1000/((1+M299/100)^(NETWORKDAYS($B299,$M$2-1,Feriados!$A$1:$A$936)/252)),6)</f>
        <v>859.15424199999995</v>
      </c>
      <c r="O299" s="19">
        <f t="shared" si="65"/>
        <v>-8.1332335580519555E-2</v>
      </c>
      <c r="P299" s="18">
        <f t="shared" si="66"/>
        <v>1.0529600206602916</v>
      </c>
      <c r="Q299" s="19">
        <f t="shared" si="57"/>
        <v>5.2960020660291596</v>
      </c>
      <c r="R299" s="9">
        <v>1.9</v>
      </c>
      <c r="S299" s="20">
        <f t="shared" si="58"/>
        <v>1.0310376845781457</v>
      </c>
      <c r="T299" s="21">
        <f t="shared" si="67"/>
        <v>7.4692290285005569E-3</v>
      </c>
      <c r="U299" s="20">
        <f t="shared" si="68"/>
        <v>1.0310376845781457</v>
      </c>
      <c r="V299" s="21">
        <f t="shared" si="69"/>
        <v>3.1037684578145708</v>
      </c>
    </row>
    <row r="300" spans="1:22" x14ac:dyDescent="0.3">
      <c r="A300">
        <f t="shared" si="59"/>
        <v>298</v>
      </c>
      <c r="B300" s="7">
        <v>44266</v>
      </c>
      <c r="C300" s="8">
        <v>2.8553000000000002</v>
      </c>
      <c r="D300" s="11">
        <f>TRUNC(1000/((1+C300/100)^(NETWORKDAYS($B300,$C$2-1,Feriados!$A$1:$A$936)/252)),6)</f>
        <v>991.43460000000005</v>
      </c>
      <c r="E300" s="13">
        <f t="shared" si="60"/>
        <v>1.1322956620563041E-2</v>
      </c>
      <c r="F300" s="12">
        <f t="shared" si="61"/>
        <v>1.0642977021002129</v>
      </c>
      <c r="G300" s="13">
        <f t="shared" si="62"/>
        <v>6.4297702100212906</v>
      </c>
      <c r="H300" s="8">
        <v>5.2618</v>
      </c>
      <c r="I300" s="14">
        <f>TRUNC(1000/((1+H300/100)^(NETWORKDAYS($B300,$H$2-1,Feriados!$A$1:$A$936)/252)),6)</f>
        <v>935.24251900000002</v>
      </c>
      <c r="J300" s="16">
        <f t="shared" si="63"/>
        <v>-6.8607923790942049E-2</v>
      </c>
      <c r="K300" s="15">
        <f t="shared" si="64"/>
        <v>1.0694253287227375</v>
      </c>
      <c r="L300" s="16">
        <f t="shared" si="56"/>
        <v>6.9425328722737545</v>
      </c>
      <c r="M300" s="8">
        <v>6.8169000000000004</v>
      </c>
      <c r="N300" s="17">
        <f>TRUNC(1000/((1+M300/100)^(NETWORKDAYS($B300,$M$2-1,Feriados!$A$1:$A$936)/252)),6)</f>
        <v>859.17693299999996</v>
      </c>
      <c r="O300" s="19">
        <f t="shared" si="65"/>
        <v>2.6410857202119331E-3</v>
      </c>
      <c r="P300" s="18">
        <f t="shared" si="66"/>
        <v>1.0529878302370368</v>
      </c>
      <c r="Q300" s="19">
        <f t="shared" si="57"/>
        <v>5.2987830237036793</v>
      </c>
      <c r="R300" s="9">
        <v>1.9</v>
      </c>
      <c r="S300" s="20">
        <f t="shared" si="58"/>
        <v>1.031114695144177</v>
      </c>
      <c r="T300" s="21">
        <f t="shared" si="67"/>
        <v>7.4692290285005569E-3</v>
      </c>
      <c r="U300" s="20">
        <f t="shared" si="68"/>
        <v>1.031114695144177</v>
      </c>
      <c r="V300" s="21">
        <f t="shared" si="69"/>
        <v>3.1114695144176974</v>
      </c>
    </row>
    <row r="301" spans="1:22" x14ac:dyDescent="0.3">
      <c r="A301">
        <f t="shared" si="59"/>
        <v>299</v>
      </c>
      <c r="B301" s="7">
        <v>44267</v>
      </c>
      <c r="C301" s="8">
        <v>2.9449999999999998</v>
      </c>
      <c r="D301" s="11">
        <f>TRUNC(1000/((1+C301/100)^(NETWORKDAYS($B301,$C$2-1,Feriados!$A$1:$A$936)/252)),6)</f>
        <v>991.28472499999998</v>
      </c>
      <c r="E301" s="13">
        <f t="shared" si="60"/>
        <v>-1.5116983006246976E-2</v>
      </c>
      <c r="F301" s="12">
        <f t="shared" si="61"/>
        <v>1.0641368123974506</v>
      </c>
      <c r="G301" s="13">
        <f t="shared" si="62"/>
        <v>6.4136812397450615</v>
      </c>
      <c r="H301" s="8">
        <v>5.3539000000000003</v>
      </c>
      <c r="I301" s="14">
        <f>TRUNC(1000/((1+H301/100)^(NETWORKDAYS($B301,$H$2-1,Feriados!$A$1:$A$936)/252)),6)</f>
        <v>934.36861899999997</v>
      </c>
      <c r="J301" s="16">
        <f t="shared" si="63"/>
        <v>-9.3441004044003684E-2</v>
      </c>
      <c r="K301" s="15">
        <f t="shared" si="64"/>
        <v>1.0684260469580782</v>
      </c>
      <c r="L301" s="16">
        <f t="shared" si="56"/>
        <v>6.842604695807819</v>
      </c>
      <c r="M301" s="8">
        <v>6.9252000000000002</v>
      </c>
      <c r="N301" s="17">
        <f>TRUNC(1000/((1+M301/100)^(NETWORKDAYS($B301,$M$2-1,Feriados!$A$1:$A$936)/252)),6)</f>
        <v>857.40314899999998</v>
      </c>
      <c r="O301" s="19">
        <f t="shared" si="65"/>
        <v>-0.20645153889390366</v>
      </c>
      <c r="P301" s="18">
        <f t="shared" si="66"/>
        <v>1.050813920657147</v>
      </c>
      <c r="Q301" s="19">
        <f t="shared" si="57"/>
        <v>5.081392065714696</v>
      </c>
      <c r="R301" s="9">
        <v>1.9</v>
      </c>
      <c r="S301" s="20">
        <f t="shared" si="58"/>
        <v>1.0311917114623039</v>
      </c>
      <c r="T301" s="21">
        <f t="shared" si="67"/>
        <v>7.4692290285005569E-3</v>
      </c>
      <c r="U301" s="20">
        <f t="shared" si="68"/>
        <v>1.0311917114623039</v>
      </c>
      <c r="V301" s="21">
        <f t="shared" si="69"/>
        <v>3.1191711462303928</v>
      </c>
    </row>
    <row r="302" spans="1:22" x14ac:dyDescent="0.3">
      <c r="A302">
        <f t="shared" si="59"/>
        <v>300</v>
      </c>
      <c r="B302" s="7">
        <v>44270</v>
      </c>
      <c r="C302" s="8">
        <v>2.9977999999999998</v>
      </c>
      <c r="D302" s="11">
        <f>TRUNC(1000/((1+C302/100)^(NETWORKDAYS($B302,$C$2-1,Feriados!$A$1:$A$936)/252)),6)</f>
        <v>991.24762099999998</v>
      </c>
      <c r="E302" s="13">
        <f t="shared" si="60"/>
        <v>-3.7430214613665136E-3</v>
      </c>
      <c r="F302" s="12">
        <f t="shared" si="61"/>
        <v>1.0640969815281842</v>
      </c>
      <c r="G302" s="13">
        <f t="shared" si="62"/>
        <v>6.4096981528184216</v>
      </c>
      <c r="H302" s="8">
        <v>5.4028999999999998</v>
      </c>
      <c r="I302" s="14">
        <f>TRUNC(1000/((1+H302/100)^(NETWORKDAYS($B302,$H$2-1,Feriados!$A$1:$A$936)/252)),6)</f>
        <v>933.99829299999999</v>
      </c>
      <c r="J302" s="16">
        <f t="shared" si="63"/>
        <v>-3.9633822505336092E-2</v>
      </c>
      <c r="K302" s="15">
        <f t="shared" si="64"/>
        <v>1.068002588875026</v>
      </c>
      <c r="L302" s="16">
        <f t="shared" si="56"/>
        <v>6.8002588875025971</v>
      </c>
      <c r="M302" s="8">
        <v>6.9766000000000004</v>
      </c>
      <c r="N302" s="17">
        <f>TRUNC(1000/((1+M302/100)^(NETWORKDAYS($B302,$M$2-1,Feriados!$A$1:$A$936)/252)),6)</f>
        <v>856.68614200000002</v>
      </c>
      <c r="O302" s="19">
        <f t="shared" si="65"/>
        <v>-8.3625421814259582E-2</v>
      </c>
      <c r="P302" s="18">
        <f t="shared" si="66"/>
        <v>1.0499351730835145</v>
      </c>
      <c r="Q302" s="19">
        <f t="shared" si="57"/>
        <v>4.9935173083514472</v>
      </c>
      <c r="R302" s="9">
        <v>1.9</v>
      </c>
      <c r="S302" s="20">
        <f t="shared" si="58"/>
        <v>1.031268733532956</v>
      </c>
      <c r="T302" s="21">
        <f t="shared" si="67"/>
        <v>7.4692290285005569E-3</v>
      </c>
      <c r="U302" s="20">
        <f t="shared" si="68"/>
        <v>1.031268733532956</v>
      </c>
      <c r="V302" s="21">
        <f t="shared" si="69"/>
        <v>3.1268733532956006</v>
      </c>
    </row>
    <row r="303" spans="1:22" x14ac:dyDescent="0.3">
      <c r="A303">
        <f t="shared" si="59"/>
        <v>301</v>
      </c>
      <c r="B303" s="7">
        <v>44271</v>
      </c>
      <c r="C303" s="8">
        <v>2.9839000000000002</v>
      </c>
      <c r="D303" s="11">
        <f>TRUNC(1000/((1+C303/100)^(NETWORKDAYS($B303,$C$2-1,Feriados!$A$1:$A$936)/252)),6)</f>
        <v>991.40310499999998</v>
      </c>
      <c r="E303" s="13">
        <f t="shared" si="60"/>
        <v>1.5685687078192956E-2</v>
      </c>
      <c r="F303" s="12">
        <f t="shared" si="61"/>
        <v>1.0642638924509151</v>
      </c>
      <c r="G303" s="13">
        <f t="shared" si="62"/>
        <v>6.4263892450915128</v>
      </c>
      <c r="H303" s="8">
        <v>5.3758999999999997</v>
      </c>
      <c r="I303" s="14">
        <f>TRUNC(1000/((1+H303/100)^(NETWORKDAYS($B303,$H$2-1,Feriados!$A$1:$A$936)/252)),6)</f>
        <v>934.50300700000003</v>
      </c>
      <c r="J303" s="16">
        <f t="shared" si="63"/>
        <v>5.4038000260026031E-2</v>
      </c>
      <c r="K303" s="15">
        <f t="shared" si="64"/>
        <v>1.0685797161167794</v>
      </c>
      <c r="L303" s="16">
        <f t="shared" si="56"/>
        <v>6.8579716116779377</v>
      </c>
      <c r="M303" s="8">
        <v>6.8930999999999996</v>
      </c>
      <c r="N303" s="17">
        <f>TRUNC(1000/((1+M303/100)^(NETWORKDAYS($B303,$M$2-1,Feriados!$A$1:$A$936)/252)),6)</f>
        <v>858.44888500000002</v>
      </c>
      <c r="O303" s="19">
        <f t="shared" si="65"/>
        <v>0.20576298758432365</v>
      </c>
      <c r="P303" s="18">
        <f t="shared" si="66"/>
        <v>1.0520955510633498</v>
      </c>
      <c r="Q303" s="19">
        <f t="shared" si="57"/>
        <v>5.2095551063349843</v>
      </c>
      <c r="R303" s="9">
        <v>1.9</v>
      </c>
      <c r="S303" s="20">
        <f t="shared" si="58"/>
        <v>1.0313457613565629</v>
      </c>
      <c r="T303" s="21">
        <f t="shared" si="67"/>
        <v>7.4692290285005569E-3</v>
      </c>
      <c r="U303" s="20">
        <f t="shared" si="68"/>
        <v>1.0313457613565629</v>
      </c>
      <c r="V303" s="21">
        <f t="shared" si="69"/>
        <v>3.1345761356562862</v>
      </c>
    </row>
    <row r="304" spans="1:22" x14ac:dyDescent="0.3">
      <c r="A304">
        <f t="shared" si="59"/>
        <v>302</v>
      </c>
      <c r="B304" s="7">
        <v>44272</v>
      </c>
      <c r="C304" s="8">
        <v>2.9605000000000001</v>
      </c>
      <c r="D304" s="11">
        <f>TRUNC(1000/((1+C304/100)^(NETWORKDAYS($B304,$C$2-1,Feriados!$A$1:$A$936)/252)),6)</f>
        <v>991.58405800000003</v>
      </c>
      <c r="E304" s="13">
        <f t="shared" si="60"/>
        <v>1.8252212353120356E-2</v>
      </c>
      <c r="F304" s="12">
        <f t="shared" si="61"/>
        <v>1.0644581441565628</v>
      </c>
      <c r="G304" s="13">
        <f t="shared" si="62"/>
        <v>6.4458144156562813</v>
      </c>
      <c r="H304" s="8">
        <v>5.3935000000000004</v>
      </c>
      <c r="I304" s="14">
        <f>TRUNC(1000/((1+H304/100)^(NETWORKDAYS($B304,$H$2-1,Feriados!$A$1:$A$936)/252)),6)</f>
        <v>934.49591099999998</v>
      </c>
      <c r="J304" s="16">
        <f t="shared" si="63"/>
        <v>-7.5933410025319503E-4</v>
      </c>
      <c r="K304" s="15">
        <f t="shared" si="64"/>
        <v>1.0685716020266065</v>
      </c>
      <c r="L304" s="16">
        <f t="shared" si="56"/>
        <v>6.8571602026606504</v>
      </c>
      <c r="M304" s="8">
        <v>6.9090999999999996</v>
      </c>
      <c r="N304" s="17">
        <f>TRUNC(1000/((1+M304/100)^(NETWORKDAYS($B304,$M$2-1,Feriados!$A$1:$A$936)/252)),6)</f>
        <v>858.38228500000002</v>
      </c>
      <c r="O304" s="19">
        <f t="shared" si="65"/>
        <v>-7.7581788693215081E-3</v>
      </c>
      <c r="P304" s="18">
        <f t="shared" si="66"/>
        <v>1.0520139276086222</v>
      </c>
      <c r="Q304" s="19">
        <f t="shared" si="57"/>
        <v>5.2013927608622224</v>
      </c>
      <c r="R304" s="9">
        <v>1.9</v>
      </c>
      <c r="S304" s="20">
        <f t="shared" si="58"/>
        <v>1.0314227949335544</v>
      </c>
      <c r="T304" s="21">
        <f t="shared" si="67"/>
        <v>7.4692290285005569E-3</v>
      </c>
      <c r="U304" s="20">
        <f t="shared" si="68"/>
        <v>1.0314227949335544</v>
      </c>
      <c r="V304" s="21">
        <f t="shared" si="69"/>
        <v>3.1422794933554377</v>
      </c>
    </row>
    <row r="305" spans="1:22" x14ac:dyDescent="0.3">
      <c r="A305">
        <f t="shared" si="59"/>
        <v>303</v>
      </c>
      <c r="B305" s="7">
        <v>44273</v>
      </c>
      <c r="C305" s="8">
        <v>3.2633999999999999</v>
      </c>
      <c r="D305" s="11">
        <f>TRUNC(1000/((1+C305/100)^(NETWORKDAYS($B305,$C$2-1,Feriados!$A$1:$A$936)/252)),6)</f>
        <v>990.86687099999995</v>
      </c>
      <c r="E305" s="13">
        <f t="shared" si="60"/>
        <v>-7.2327403230609821E-2</v>
      </c>
      <c r="F305" s="12">
        <f t="shared" si="61"/>
        <v>1.0636882492224176</v>
      </c>
      <c r="G305" s="13">
        <f t="shared" si="62"/>
        <v>6.3688249222417559</v>
      </c>
      <c r="H305" s="8">
        <v>5.6223000000000001</v>
      </c>
      <c r="I305" s="14">
        <f>TRUNC(1000/((1+H305/100)^(NETWORKDAYS($B305,$H$2-1,Feriados!$A$1:$A$936)/252)),6)</f>
        <v>932.08830599999999</v>
      </c>
      <c r="J305" s="16">
        <f t="shared" si="63"/>
        <v>-0.25763676134480384</v>
      </c>
      <c r="K305" s="15">
        <f t="shared" si="64"/>
        <v>1.0658185687584949</v>
      </c>
      <c r="L305" s="16">
        <f t="shared" si="56"/>
        <v>6.58185687584949</v>
      </c>
      <c r="M305" s="8">
        <v>6.9734999999999996</v>
      </c>
      <c r="N305" s="17">
        <f>TRUNC(1000/((1+M305/100)^(NETWORKDAYS($B305,$M$2-1,Feriados!$A$1:$A$936)/252)),6)</f>
        <v>857.43090700000005</v>
      </c>
      <c r="O305" s="19">
        <f t="shared" si="65"/>
        <v>-0.11083383436786276</v>
      </c>
      <c r="P305" s="18">
        <f t="shared" si="66"/>
        <v>1.0508479402345696</v>
      </c>
      <c r="Q305" s="19">
        <f t="shared" si="57"/>
        <v>5.0847940234569622</v>
      </c>
      <c r="R305" s="9">
        <v>2.65</v>
      </c>
      <c r="S305" s="20">
        <f t="shared" si="58"/>
        <v>1.0314998342643602</v>
      </c>
      <c r="T305" s="21">
        <f t="shared" si="67"/>
        <v>7.4692290285005569E-3</v>
      </c>
      <c r="U305" s="20">
        <f t="shared" si="68"/>
        <v>1.0314998342643602</v>
      </c>
      <c r="V305" s="21">
        <f t="shared" si="69"/>
        <v>3.1499834264360205</v>
      </c>
    </row>
    <row r="306" spans="1:22" x14ac:dyDescent="0.3">
      <c r="A306">
        <f t="shared" si="59"/>
        <v>304</v>
      </c>
      <c r="B306" s="7">
        <v>44274</v>
      </c>
      <c r="C306" s="8">
        <v>3.2740999999999998</v>
      </c>
      <c r="D306" s="11">
        <f>TRUNC(1000/((1+C306/100)^(NETWORKDAYS($B306,$C$2-1,Feriados!$A$1:$A$936)/252)),6)</f>
        <v>990.96421799999996</v>
      </c>
      <c r="E306" s="13">
        <f t="shared" si="60"/>
        <v>9.8244277661363455E-3</v>
      </c>
      <c r="F306" s="12">
        <f t="shared" si="61"/>
        <v>1.0637927505061193</v>
      </c>
      <c r="G306" s="13">
        <f t="shared" si="62"/>
        <v>6.3792750506119322</v>
      </c>
      <c r="H306" s="8">
        <v>5.66</v>
      </c>
      <c r="I306" s="14">
        <f>TRUNC(1000/((1+H306/100)^(NETWORKDAYS($B306,$H$2-1,Feriados!$A$1:$A$936)/252)),6)</f>
        <v>931.86430199999995</v>
      </c>
      <c r="J306" s="16">
        <f t="shared" si="63"/>
        <v>-2.4032486896152783E-2</v>
      </c>
      <c r="K306" s="15">
        <f t="shared" si="64"/>
        <v>1.0655624260506213</v>
      </c>
      <c r="L306" s="16">
        <f t="shared" si="56"/>
        <v>6.5562426050621347</v>
      </c>
      <c r="M306" s="8">
        <v>7.0534999999999997</v>
      </c>
      <c r="N306" s="17">
        <f>TRUNC(1000/((1+M306/100)^(NETWORKDAYS($B306,$M$2-1,Feriados!$A$1:$A$936)/252)),6)</f>
        <v>856.20112500000005</v>
      </c>
      <c r="O306" s="19">
        <f t="shared" si="65"/>
        <v>-0.14342636706470291</v>
      </c>
      <c r="P306" s="18">
        <f t="shared" si="66"/>
        <v>1.049340747210517</v>
      </c>
      <c r="Q306" s="19">
        <f t="shared" si="57"/>
        <v>4.9340747210516955</v>
      </c>
      <c r="R306" s="9">
        <v>2.65</v>
      </c>
      <c r="S306" s="20">
        <f t="shared" si="58"/>
        <v>1.0316068986866263</v>
      </c>
      <c r="T306" s="21">
        <f t="shared" si="67"/>
        <v>1.0379490011502845E-2</v>
      </c>
      <c r="U306" s="20">
        <f t="shared" si="68"/>
        <v>1.0316068986866263</v>
      </c>
      <c r="V306" s="21">
        <f t="shared" si="69"/>
        <v>3.160689868662625</v>
      </c>
    </row>
    <row r="307" spans="1:22" x14ac:dyDescent="0.3">
      <c r="A307">
        <f t="shared" si="59"/>
        <v>305</v>
      </c>
      <c r="B307" s="7">
        <v>44277</v>
      </c>
      <c r="C307" s="8">
        <v>3.2738999999999998</v>
      </c>
      <c r="D307" s="11">
        <f>TRUNC(1000/((1+C307/100)^(NETWORKDAYS($B307,$C$2-1,Feriados!$A$1:$A$936)/252)),6)</f>
        <v>991.09144700000002</v>
      </c>
      <c r="E307" s="13">
        <f t="shared" si="60"/>
        <v>1.2838909588164249E-2</v>
      </c>
      <c r="F307" s="12">
        <f t="shared" si="61"/>
        <v>1.0639293298955623</v>
      </c>
      <c r="G307" s="13">
        <f t="shared" si="62"/>
        <v>6.3929329895562326</v>
      </c>
      <c r="H307" s="8">
        <v>5.6866000000000003</v>
      </c>
      <c r="I307" s="14">
        <f>TRUNC(1000/((1+H307/100)^(NETWORKDAYS($B307,$H$2-1,Feriados!$A$1:$A$936)/252)),6)</f>
        <v>931.76817200000005</v>
      </c>
      <c r="J307" s="16">
        <f t="shared" si="63"/>
        <v>-1.0315879661193517E-2</v>
      </c>
      <c r="K307" s="15">
        <f t="shared" si="64"/>
        <v>1.0654525039130351</v>
      </c>
      <c r="L307" s="16">
        <f t="shared" si="56"/>
        <v>6.5452503913035143</v>
      </c>
      <c r="M307" s="8">
        <v>7.1708999999999996</v>
      </c>
      <c r="N307" s="17">
        <f>TRUNC(1000/((1+M307/100)^(NETWORKDAYS($B307,$M$2-1,Feriados!$A$1:$A$936)/252)),6)</f>
        <v>854.30098799999996</v>
      </c>
      <c r="O307" s="19">
        <f t="shared" si="65"/>
        <v>-0.22192647784714525</v>
      </c>
      <c r="P307" s="18">
        <f t="shared" si="66"/>
        <v>1.0470119822496178</v>
      </c>
      <c r="Q307" s="19">
        <f t="shared" si="57"/>
        <v>4.7011982249617779</v>
      </c>
      <c r="R307" s="9">
        <v>2.65</v>
      </c>
      <c r="S307" s="20">
        <f t="shared" si="58"/>
        <v>1.0317139742216335</v>
      </c>
      <c r="T307" s="21">
        <f t="shared" si="67"/>
        <v>1.0379490011502845E-2</v>
      </c>
      <c r="U307" s="20">
        <f t="shared" si="68"/>
        <v>1.0317139742216335</v>
      </c>
      <c r="V307" s="21">
        <f t="shared" si="69"/>
        <v>3.1713974221633467</v>
      </c>
    </row>
    <row r="308" spans="1:22" x14ac:dyDescent="0.3">
      <c r="A308">
        <f t="shared" si="59"/>
        <v>306</v>
      </c>
      <c r="B308" s="7">
        <v>44278</v>
      </c>
      <c r="C308" s="8">
        <v>3.3026</v>
      </c>
      <c r="D308" s="11">
        <f>TRUNC(1000/((1+C308/100)^(NETWORKDAYS($B308,$C$2-1,Feriados!$A$1:$A$936)/252)),6)</f>
        <v>991.142741</v>
      </c>
      <c r="E308" s="13">
        <f t="shared" si="60"/>
        <v>5.1755062719260891E-3</v>
      </c>
      <c r="F308" s="12">
        <f t="shared" si="61"/>
        <v>1.0639843936247599</v>
      </c>
      <c r="G308" s="13">
        <f t="shared" si="62"/>
        <v>6.3984393624759939</v>
      </c>
      <c r="H308" s="8">
        <v>5.7808000000000002</v>
      </c>
      <c r="I308" s="14">
        <f>TRUNC(1000/((1+H308/100)^(NETWORKDAYS($B308,$H$2-1,Feriados!$A$1:$A$936)/252)),6)</f>
        <v>930.91563699999995</v>
      </c>
      <c r="J308" s="16">
        <f t="shared" si="63"/>
        <v>-9.1496471506447019E-2</v>
      </c>
      <c r="K308" s="15">
        <f t="shared" si="64"/>
        <v>1.0644776524663777</v>
      </c>
      <c r="L308" s="16">
        <f t="shared" si="56"/>
        <v>6.4477652466377711</v>
      </c>
      <c r="M308" s="8">
        <v>7.3360000000000003</v>
      </c>
      <c r="N308" s="17">
        <f>TRUNC(1000/((1+M308/100)^(NETWORKDAYS($B308,$M$2-1,Feriados!$A$1:$A$936)/252)),6)</f>
        <v>851.55520300000001</v>
      </c>
      <c r="O308" s="19">
        <f t="shared" si="65"/>
        <v>-0.32140721344922074</v>
      </c>
      <c r="P308" s="18">
        <f t="shared" si="66"/>
        <v>1.0436468102129899</v>
      </c>
      <c r="Q308" s="19">
        <f t="shared" si="57"/>
        <v>4.3646810212989884</v>
      </c>
      <c r="R308" s="9">
        <v>2.65</v>
      </c>
      <c r="S308" s="20">
        <f t="shared" si="58"/>
        <v>1.0318210608705352</v>
      </c>
      <c r="T308" s="21">
        <f t="shared" si="67"/>
        <v>1.0379490011502845E-2</v>
      </c>
      <c r="U308" s="20">
        <f t="shared" si="68"/>
        <v>1.0318210608705352</v>
      </c>
      <c r="V308" s="21">
        <f t="shared" si="69"/>
        <v>3.1821060870535156</v>
      </c>
    </row>
    <row r="309" spans="1:22" x14ac:dyDescent="0.3">
      <c r="A309">
        <f t="shared" si="59"/>
        <v>307</v>
      </c>
      <c r="B309" s="7">
        <v>44279</v>
      </c>
      <c r="C309" s="8">
        <v>3.3397999999999999</v>
      </c>
      <c r="D309" s="11">
        <f>TRUNC(1000/((1+C309/100)^(NETWORKDAYS($B309,$C$2-1,Feriados!$A$1:$A$936)/252)),6)</f>
        <v>991.17424300000005</v>
      </c>
      <c r="E309" s="13">
        <f t="shared" si="60"/>
        <v>3.1783514822691927E-3</v>
      </c>
      <c r="F309" s="12">
        <f t="shared" si="61"/>
        <v>1.0640182107885059</v>
      </c>
      <c r="G309" s="13">
        <f t="shared" si="62"/>
        <v>6.4018210788505892</v>
      </c>
      <c r="H309" s="8">
        <v>5.8968999999999996</v>
      </c>
      <c r="I309" s="14">
        <f>TRUNC(1000/((1+H309/100)^(NETWORKDAYS($B309,$H$2-1,Feriados!$A$1:$A$936)/252)),6)</f>
        <v>929.82715599999995</v>
      </c>
      <c r="J309" s="16">
        <f t="shared" si="63"/>
        <v>-0.11692584770708336</v>
      </c>
      <c r="K309" s="15">
        <f t="shared" si="64"/>
        <v>1.0632330029475789</v>
      </c>
      <c r="L309" s="16">
        <f t="shared" si="56"/>
        <v>6.3233002947578942</v>
      </c>
      <c r="M309" s="8">
        <v>7.48</v>
      </c>
      <c r="N309" s="17">
        <f>TRUNC(1000/((1+M309/100)^(NETWORKDAYS($B309,$M$2-1,Feriados!$A$1:$A$936)/252)),6)</f>
        <v>849.21079299999997</v>
      </c>
      <c r="O309" s="19">
        <f t="shared" si="65"/>
        <v>-0.27530922149741066</v>
      </c>
      <c r="P309" s="18">
        <f t="shared" si="66"/>
        <v>1.0407735543046099</v>
      </c>
      <c r="Q309" s="19">
        <f t="shared" si="57"/>
        <v>4.0773554304609938</v>
      </c>
      <c r="R309" s="9">
        <v>2.65</v>
      </c>
      <c r="S309" s="20">
        <f t="shared" si="58"/>
        <v>1.0319281586344848</v>
      </c>
      <c r="T309" s="21">
        <f t="shared" si="67"/>
        <v>1.0379490011502845E-2</v>
      </c>
      <c r="U309" s="20">
        <f t="shared" si="68"/>
        <v>1.0319281586344848</v>
      </c>
      <c r="V309" s="21">
        <f t="shared" si="69"/>
        <v>3.1928158634484838</v>
      </c>
    </row>
    <row r="310" spans="1:22" x14ac:dyDescent="0.3">
      <c r="A310">
        <f t="shared" si="59"/>
        <v>308</v>
      </c>
      <c r="B310" s="7">
        <v>44280</v>
      </c>
      <c r="C310" s="8">
        <v>3.335</v>
      </c>
      <c r="D310" s="11">
        <f>TRUNC(1000/((1+C310/100)^(NETWORKDAYS($B310,$C$2-1,Feriados!$A$1:$A$936)/252)),6)</f>
        <v>991.31570999999997</v>
      </c>
      <c r="E310" s="13">
        <f t="shared" si="60"/>
        <v>1.4272667091486113E-2</v>
      </c>
      <c r="F310" s="12">
        <f t="shared" si="61"/>
        <v>1.0641700745655245</v>
      </c>
      <c r="G310" s="13">
        <f t="shared" si="62"/>
        <v>6.4170074565524482</v>
      </c>
      <c r="H310" s="8">
        <v>5.8150000000000004</v>
      </c>
      <c r="I310" s="14">
        <f>TRUNC(1000/((1+H310/100)^(NETWORKDAYS($B310,$H$2-1,Feriados!$A$1:$A$936)/252)),6)</f>
        <v>930.94991300000004</v>
      </c>
      <c r="J310" s="16">
        <f t="shared" si="63"/>
        <v>0.12074900079601658</v>
      </c>
      <c r="K310" s="15">
        <f t="shared" si="64"/>
        <v>1.0645168461747716</v>
      </c>
      <c r="L310" s="16">
        <f t="shared" si="56"/>
        <v>6.4516846174771603</v>
      </c>
      <c r="M310" s="8">
        <v>7.4</v>
      </c>
      <c r="N310" s="17">
        <f>TRUNC(1000/((1+M310/100)^(NETWORKDAYS($B310,$M$2-1,Feriados!$A$1:$A$936)/252)),6)</f>
        <v>850.88578500000006</v>
      </c>
      <c r="O310" s="19">
        <f t="shared" si="65"/>
        <v>0.19724101645985925</v>
      </c>
      <c r="P310" s="18">
        <f t="shared" si="66"/>
        <v>1.0428263866421656</v>
      </c>
      <c r="Q310" s="19">
        <f t="shared" si="57"/>
        <v>4.2826386642165648</v>
      </c>
      <c r="R310" s="9">
        <v>2.65</v>
      </c>
      <c r="S310" s="20">
        <f t="shared" si="58"/>
        <v>1.0320352675146363</v>
      </c>
      <c r="T310" s="21">
        <f t="shared" si="67"/>
        <v>1.0379490011502845E-2</v>
      </c>
      <c r="U310" s="20">
        <f t="shared" si="68"/>
        <v>1.0320352675146363</v>
      </c>
      <c r="V310" s="21">
        <f t="shared" si="69"/>
        <v>3.2035267514636256</v>
      </c>
    </row>
    <row r="311" spans="1:22" x14ac:dyDescent="0.3">
      <c r="A311">
        <f t="shared" si="59"/>
        <v>309</v>
      </c>
      <c r="B311" s="7">
        <v>44281</v>
      </c>
      <c r="C311" s="8">
        <v>3.37</v>
      </c>
      <c r="D311" s="11">
        <f>TRUNC(1000/((1+C311/100)^(NETWORKDAYS($B311,$C$2-1,Feriados!$A$1:$A$936)/252)),6)</f>
        <v>991.35684000000003</v>
      </c>
      <c r="E311" s="13">
        <f t="shared" si="60"/>
        <v>4.1490313918313149E-3</v>
      </c>
      <c r="F311" s="12">
        <f t="shared" si="61"/>
        <v>1.0642142273159807</v>
      </c>
      <c r="G311" s="13">
        <f t="shared" si="62"/>
        <v>6.4214227315980699</v>
      </c>
      <c r="H311" s="8">
        <v>5.8784999999999998</v>
      </c>
      <c r="I311" s="14">
        <f>TRUNC(1000/((1+H311/100)^(NETWORKDAYS($B311,$H$2-1,Feriados!$A$1:$A$936)/252)),6)</f>
        <v>930.45407899999998</v>
      </c>
      <c r="J311" s="16">
        <f t="shared" si="63"/>
        <v>-5.3261082371469648E-2</v>
      </c>
      <c r="K311" s="15">
        <f t="shared" si="64"/>
        <v>1.0639498729804724</v>
      </c>
      <c r="L311" s="16">
        <f t="shared" si="56"/>
        <v>6.3949872980472389</v>
      </c>
      <c r="M311" s="8">
        <v>7.4249999999999998</v>
      </c>
      <c r="N311" s="17">
        <f>TRUNC(1000/((1+M311/100)^(NETWORKDAYS($B311,$M$2-1,Feriados!$A$1:$A$936)/252)),6)</f>
        <v>850.67969500000004</v>
      </c>
      <c r="O311" s="19">
        <f t="shared" si="65"/>
        <v>-2.4220642021888228E-2</v>
      </c>
      <c r="P311" s="18">
        <f t="shared" si="66"/>
        <v>1.0425738073961472</v>
      </c>
      <c r="Q311" s="19">
        <f t="shared" si="57"/>
        <v>4.2573807396147245</v>
      </c>
      <c r="R311" s="9">
        <v>2.65</v>
      </c>
      <c r="S311" s="20">
        <f t="shared" si="58"/>
        <v>1.0321423875121432</v>
      </c>
      <c r="T311" s="21">
        <f t="shared" si="67"/>
        <v>1.0379490011502845E-2</v>
      </c>
      <c r="U311" s="20">
        <f t="shared" si="68"/>
        <v>1.0321423875121432</v>
      </c>
      <c r="V311" s="21">
        <f t="shared" si="69"/>
        <v>3.2142387512143156</v>
      </c>
    </row>
    <row r="312" spans="1:22" x14ac:dyDescent="0.3">
      <c r="A312">
        <f t="shared" si="59"/>
        <v>310</v>
      </c>
      <c r="B312" s="7">
        <v>44284</v>
      </c>
      <c r="C312" s="8">
        <v>3.375</v>
      </c>
      <c r="D312" s="11">
        <f>TRUNC(1000/((1+C312/100)^(NETWORKDAYS($B312,$C$2-1,Feriados!$A$1:$A$936)/252)),6)</f>
        <v>991.47486800000001</v>
      </c>
      <c r="E312" s="13">
        <f t="shared" si="60"/>
        <v>1.1905702895043113E-2</v>
      </c>
      <c r="F312" s="12">
        <f t="shared" si="61"/>
        <v>1.0643409295000517</v>
      </c>
      <c r="G312" s="13">
        <f t="shared" si="62"/>
        <v>6.4340929500051658</v>
      </c>
      <c r="H312" s="8">
        <v>5.9550000000000001</v>
      </c>
      <c r="I312" s="14">
        <f>TRUNC(1000/((1+H312/100)^(NETWORKDAYS($B312,$H$2-1,Feriados!$A$1:$A$936)/252)),6)</f>
        <v>929.81982900000003</v>
      </c>
      <c r="J312" s="16">
        <f t="shared" si="63"/>
        <v>-6.8165642379858227E-2</v>
      </c>
      <c r="K312" s="15">
        <f t="shared" si="64"/>
        <v>1.0632246247149555</v>
      </c>
      <c r="L312" s="16">
        <f t="shared" si="56"/>
        <v>6.3224624714955491</v>
      </c>
      <c r="M312" s="8">
        <v>7.56</v>
      </c>
      <c r="N312" s="17">
        <f>TRUNC(1000/((1+M312/100)^(NETWORKDAYS($B312,$M$2-1,Feriados!$A$1:$A$936)/252)),6)</f>
        <v>848.51615600000002</v>
      </c>
      <c r="O312" s="19">
        <f t="shared" si="65"/>
        <v>-0.25433062675840334</v>
      </c>
      <c r="P312" s="18">
        <f t="shared" si="66"/>
        <v>1.0399222228973777</v>
      </c>
      <c r="Q312" s="19">
        <f t="shared" si="57"/>
        <v>3.9922222897377679</v>
      </c>
      <c r="R312" s="9">
        <v>2.65</v>
      </c>
      <c r="S312" s="20">
        <f t="shared" si="58"/>
        <v>1.0322495186281595</v>
      </c>
      <c r="T312" s="21">
        <f t="shared" si="67"/>
        <v>1.0379490011502845E-2</v>
      </c>
      <c r="U312" s="20">
        <f t="shared" si="68"/>
        <v>1.0322495186281595</v>
      </c>
      <c r="V312" s="21">
        <f t="shared" si="69"/>
        <v>3.2249518628159501</v>
      </c>
    </row>
    <row r="313" spans="1:22" x14ac:dyDescent="0.3">
      <c r="A313">
        <f t="shared" si="59"/>
        <v>311</v>
      </c>
      <c r="B313" s="7">
        <v>44285</v>
      </c>
      <c r="C313" s="8">
        <v>3.335</v>
      </c>
      <c r="D313" s="11">
        <f>TRUNC(1000/((1+C313/100)^(NETWORKDAYS($B313,$C$2-1,Feriados!$A$1:$A$936)/252)),6)</f>
        <v>991.70294100000001</v>
      </c>
      <c r="E313" s="13">
        <f t="shared" si="60"/>
        <v>2.3003407081811922E-2</v>
      </c>
      <c r="F313" s="12">
        <f t="shared" si="61"/>
        <v>1.0645857641768028</v>
      </c>
      <c r="G313" s="13">
        <f t="shared" si="62"/>
        <v>6.458576417680284</v>
      </c>
      <c r="H313" s="8">
        <v>5.7839</v>
      </c>
      <c r="I313" s="14">
        <f>TRUNC(1000/((1+H313/100)^(NETWORKDAYS($B313,$H$2-1,Feriados!$A$1:$A$936)/252)),6)</f>
        <v>931.91999199999998</v>
      </c>
      <c r="J313" s="16">
        <f t="shared" si="63"/>
        <v>0.22586773636121826</v>
      </c>
      <c r="K313" s="15">
        <f t="shared" si="64"/>
        <v>1.0656261061072343</v>
      </c>
      <c r="L313" s="16">
        <f t="shared" si="56"/>
        <v>6.5626106107234294</v>
      </c>
      <c r="M313" s="8">
        <v>7.34</v>
      </c>
      <c r="N313" s="17">
        <f>TRUNC(1000/((1+M313/100)^(NETWORKDAYS($B313,$M$2-1,Feriados!$A$1:$A$936)/252)),6)</f>
        <v>852.68067499999995</v>
      </c>
      <c r="O313" s="19">
        <f t="shared" si="65"/>
        <v>0.49080020109835143</v>
      </c>
      <c r="P313" s="18">
        <f t="shared" si="66"/>
        <v>1.0450261632586244</v>
      </c>
      <c r="Q313" s="19">
        <f t="shared" si="57"/>
        <v>4.5026163258624408</v>
      </c>
      <c r="R313" s="9">
        <v>2.65</v>
      </c>
      <c r="S313" s="20">
        <f t="shared" si="58"/>
        <v>1.0323566608638393</v>
      </c>
      <c r="T313" s="21">
        <f t="shared" si="67"/>
        <v>1.0379490011502845E-2</v>
      </c>
      <c r="U313" s="20">
        <f t="shared" si="68"/>
        <v>1.0323566608638393</v>
      </c>
      <c r="V313" s="21">
        <f t="shared" si="69"/>
        <v>3.2356660863839259</v>
      </c>
    </row>
    <row r="314" spans="1:22" x14ac:dyDescent="0.3">
      <c r="A314">
        <f t="shared" si="59"/>
        <v>312</v>
      </c>
      <c r="B314" s="7">
        <v>44286</v>
      </c>
      <c r="C314" s="8">
        <v>3.3149999999999999</v>
      </c>
      <c r="D314" s="11">
        <f>TRUNC(1000/((1+C314/100)^(NETWORKDAYS($B314,$C$2-1,Feriados!$A$1:$A$936)/252)),6)</f>
        <v>991.88004899999999</v>
      </c>
      <c r="E314" s="13">
        <f t="shared" si="60"/>
        <v>1.7858976985718478E-2</v>
      </c>
      <c r="F314" s="12">
        <f t="shared" si="61"/>
        <v>1.0647758883034204</v>
      </c>
      <c r="G314" s="13">
        <f t="shared" si="62"/>
        <v>6.4775888303420404</v>
      </c>
      <c r="H314" s="8">
        <v>5.7165999999999997</v>
      </c>
      <c r="I314" s="14">
        <f>TRUNC(1000/((1+H314/100)^(NETWORKDAYS($B314,$H$2-1,Feriados!$A$1:$A$936)/252)),6)</f>
        <v>932.86976100000004</v>
      </c>
      <c r="J314" s="16">
        <f t="shared" si="63"/>
        <v>0.10191529403309474</v>
      </c>
      <c r="K314" s="15">
        <f t="shared" si="64"/>
        <v>1.0667121420865668</v>
      </c>
      <c r="L314" s="16">
        <f t="shared" si="56"/>
        <v>6.6712142086566839</v>
      </c>
      <c r="M314" s="8">
        <v>7.2938000000000001</v>
      </c>
      <c r="N314" s="17">
        <f>TRUNC(1000/((1+M314/100)^(NETWORKDAYS($B314,$M$2-1,Feriados!$A$1:$A$936)/252)),6)</f>
        <v>853.74548000000004</v>
      </c>
      <c r="O314" s="19">
        <f t="shared" si="65"/>
        <v>0.12487734637589565</v>
      </c>
      <c r="P314" s="18">
        <f t="shared" si="66"/>
        <v>1.0463311642002355</v>
      </c>
      <c r="Q314" s="19">
        <f t="shared" si="57"/>
        <v>4.6331164200235531</v>
      </c>
      <c r="R314" s="9">
        <v>2.65</v>
      </c>
      <c r="S314" s="20">
        <f t="shared" si="58"/>
        <v>1.0324638142203366</v>
      </c>
      <c r="T314" s="21">
        <f t="shared" si="67"/>
        <v>1.0379490011502845E-2</v>
      </c>
      <c r="U314" s="20">
        <f t="shared" si="68"/>
        <v>1.0324638142203366</v>
      </c>
      <c r="V314" s="21">
        <f t="shared" si="69"/>
        <v>3.2463814220336618</v>
      </c>
    </row>
    <row r="315" spans="1:22" x14ac:dyDescent="0.3">
      <c r="A315">
        <f t="shared" si="59"/>
        <v>313</v>
      </c>
      <c r="B315" s="7">
        <v>44287</v>
      </c>
      <c r="C315" s="8">
        <v>3.2970000000000002</v>
      </c>
      <c r="D315" s="11">
        <f>TRUNC(1000/((1+C315/100)^(NETWORKDAYS($B315,$C$2-1,Feriados!$A$1:$A$936)/252)),6)</f>
        <v>992.05094699999995</v>
      </c>
      <c r="E315" s="13">
        <f t="shared" si="60"/>
        <v>1.7229704355115061E-2</v>
      </c>
      <c r="F315" s="12">
        <f t="shared" si="61"/>
        <v>1.0649593460410196</v>
      </c>
      <c r="G315" s="13">
        <f t="shared" si="62"/>
        <v>6.4959346041019606</v>
      </c>
      <c r="H315" s="8">
        <v>5.7614999999999998</v>
      </c>
      <c r="I315" s="14">
        <f>TRUNC(1000/((1+H315/100)^(NETWORKDAYS($B315,$H$2-1,Feriados!$A$1:$A$936)/252)),6)</f>
        <v>932.58201499999996</v>
      </c>
      <c r="J315" s="16">
        <f t="shared" si="63"/>
        <v>-3.0845248932886982E-2</v>
      </c>
      <c r="K315" s="15">
        <f t="shared" si="64"/>
        <v>1.0663831120709428</v>
      </c>
      <c r="L315" s="16">
        <f t="shared" si="56"/>
        <v>6.6383112070942829</v>
      </c>
      <c r="M315" s="8">
        <v>7.4035000000000002</v>
      </c>
      <c r="N315" s="17">
        <f>TRUNC(1000/((1+M315/100)^(NETWORKDAYS($B315,$M$2-1,Feriados!$A$1:$A$936)/252)),6)</f>
        <v>852.02963599999998</v>
      </c>
      <c r="O315" s="19">
        <f t="shared" si="65"/>
        <v>-0.20097839932342598</v>
      </c>
      <c r="P315" s="18">
        <f t="shared" si="66"/>
        <v>1.0442282645748038</v>
      </c>
      <c r="Q315" s="19">
        <f t="shared" si="57"/>
        <v>4.4228264574803777</v>
      </c>
      <c r="R315" s="9">
        <v>2.65</v>
      </c>
      <c r="S315" s="20">
        <f t="shared" si="58"/>
        <v>1.032570978698806</v>
      </c>
      <c r="T315" s="21">
        <f t="shared" si="67"/>
        <v>1.0379490011502845E-2</v>
      </c>
      <c r="U315" s="20">
        <f t="shared" si="68"/>
        <v>1.032570978698806</v>
      </c>
      <c r="V315" s="21">
        <f t="shared" si="69"/>
        <v>3.2570978698805986</v>
      </c>
    </row>
    <row r="316" spans="1:22" x14ac:dyDescent="0.3">
      <c r="A316">
        <f t="shared" si="59"/>
        <v>314</v>
      </c>
      <c r="B316" s="7">
        <v>44291</v>
      </c>
      <c r="C316" s="8">
        <v>3.3092999999999999</v>
      </c>
      <c r="D316" s="11">
        <f>TRUNC(1000/((1+C316/100)^(NETWORKDAYS($B316,$C$2-1,Feriados!$A$1:$A$936)/252)),6)</f>
        <v>992.15005900000006</v>
      </c>
      <c r="E316" s="13">
        <f t="shared" si="60"/>
        <v>9.9906159355844792E-3</v>
      </c>
      <c r="F316" s="12">
        <f t="shared" si="61"/>
        <v>1.0650657420391527</v>
      </c>
      <c r="G316" s="13">
        <f t="shared" si="62"/>
        <v>6.5065742039152719</v>
      </c>
      <c r="H316" s="8">
        <v>5.7662000000000004</v>
      </c>
      <c r="I316" s="14">
        <f>TRUNC(1000/((1+H316/100)^(NETWORKDAYS($B316,$H$2-1,Feriados!$A$1:$A$936)/252)),6)</f>
        <v>932.73785499999997</v>
      </c>
      <c r="J316" s="16">
        <f t="shared" si="63"/>
        <v>1.6710594617252994E-2</v>
      </c>
      <c r="K316" s="15">
        <f t="shared" si="64"/>
        <v>1.066561311029868</v>
      </c>
      <c r="L316" s="16">
        <f t="shared" si="56"/>
        <v>6.6561311029867953</v>
      </c>
      <c r="M316" s="8">
        <v>7.3894000000000002</v>
      </c>
      <c r="N316" s="17">
        <f>TRUNC(1000/((1+M316/100)^(NETWORKDAYS($B316,$M$2-1,Feriados!$A$1:$A$936)/252)),6)</f>
        <v>852.52162099999998</v>
      </c>
      <c r="O316" s="19">
        <f t="shared" si="65"/>
        <v>5.7742709785268964E-2</v>
      </c>
      <c r="P316" s="18">
        <f t="shared" si="66"/>
        <v>1.0448312302711129</v>
      </c>
      <c r="Q316" s="19">
        <f t="shared" si="57"/>
        <v>4.483123027111291</v>
      </c>
      <c r="R316" s="9">
        <v>2.65</v>
      </c>
      <c r="S316" s="20">
        <f t="shared" si="58"/>
        <v>1.0326781543004018</v>
      </c>
      <c r="T316" s="21">
        <f t="shared" si="67"/>
        <v>1.0379490011502845E-2</v>
      </c>
      <c r="U316" s="20">
        <f t="shared" si="68"/>
        <v>1.0326781543004018</v>
      </c>
      <c r="V316" s="21">
        <f t="shared" si="69"/>
        <v>3.2678154300401774</v>
      </c>
    </row>
    <row r="317" spans="1:22" x14ac:dyDescent="0.3">
      <c r="A317">
        <f t="shared" si="59"/>
        <v>315</v>
      </c>
      <c r="B317" s="7">
        <v>44292</v>
      </c>
      <c r="C317" s="8">
        <v>3.3258999999999999</v>
      </c>
      <c r="D317" s="11">
        <f>TRUNC(1000/((1+C317/100)^(NETWORKDAYS($B317,$C$2-1,Feriados!$A$1:$A$936)/252)),6)</f>
        <v>992.24028999999996</v>
      </c>
      <c r="E317" s="13">
        <f t="shared" si="60"/>
        <v>9.0944912194856897E-3</v>
      </c>
      <c r="F317" s="12">
        <f t="shared" si="61"/>
        <v>1.0651626043495441</v>
      </c>
      <c r="G317" s="13">
        <f t="shared" si="62"/>
        <v>6.5162604349544129</v>
      </c>
      <c r="H317" s="8">
        <v>5.8178000000000001</v>
      </c>
      <c r="I317" s="14">
        <f>TRUNC(1000/((1+H317/100)^(NETWORKDAYS($B317,$H$2-1,Feriados!$A$1:$A$936)/252)),6)</f>
        <v>932.38216</v>
      </c>
      <c r="J317" s="16">
        <f t="shared" si="63"/>
        <v>-3.8134508864762218E-2</v>
      </c>
      <c r="K317" s="15">
        <f t="shared" si="64"/>
        <v>1.066154583112165</v>
      </c>
      <c r="L317" s="16">
        <f t="shared" si="56"/>
        <v>6.6154583112165044</v>
      </c>
      <c r="M317" s="8">
        <v>7.4730999999999996</v>
      </c>
      <c r="N317" s="17">
        <f>TRUNC(1000/((1+M317/100)^(NETWORKDAYS($B317,$M$2-1,Feriados!$A$1:$A$936)/252)),6)</f>
        <v>851.27979500000004</v>
      </c>
      <c r="O317" s="19">
        <f t="shared" si="65"/>
        <v>-0.14566504466400065</v>
      </c>
      <c r="P317" s="18">
        <f t="shared" si="66"/>
        <v>1.0433092763928751</v>
      </c>
      <c r="Q317" s="19">
        <f t="shared" si="57"/>
        <v>4.3309276392875073</v>
      </c>
      <c r="R317" s="9">
        <v>2.65</v>
      </c>
      <c r="S317" s="20">
        <f t="shared" si="58"/>
        <v>1.0327853410262784</v>
      </c>
      <c r="T317" s="21">
        <f t="shared" si="67"/>
        <v>1.0379490011502845E-2</v>
      </c>
      <c r="U317" s="20">
        <f t="shared" si="68"/>
        <v>1.0327853410262784</v>
      </c>
      <c r="V317" s="21">
        <f t="shared" si="69"/>
        <v>3.2785341026278392</v>
      </c>
    </row>
    <row r="318" spans="1:22" x14ac:dyDescent="0.3">
      <c r="A318">
        <f t="shared" si="59"/>
        <v>316</v>
      </c>
      <c r="B318" s="7">
        <v>44293</v>
      </c>
      <c r="C318" s="8">
        <v>3.3879000000000001</v>
      </c>
      <c r="D318" s="11">
        <f>TRUNC(1000/((1+C318/100)^(NETWORKDAYS($B318,$C$2-1,Feriados!$A$1:$A$936)/252)),6)</f>
        <v>992.22976100000005</v>
      </c>
      <c r="E318" s="13">
        <f t="shared" si="60"/>
        <v>-1.0611340928168289E-3</v>
      </c>
      <c r="F318" s="12">
        <f t="shared" si="61"/>
        <v>1.0651513015460055</v>
      </c>
      <c r="G318" s="13">
        <f t="shared" si="62"/>
        <v>6.5151301546005458</v>
      </c>
      <c r="H318" s="8">
        <v>5.9199000000000002</v>
      </c>
      <c r="I318" s="14">
        <f>TRUNC(1000/((1+H318/100)^(NETWORKDAYS($B318,$H$2-1,Feriados!$A$1:$A$936)/252)),6)</f>
        <v>931.48210600000004</v>
      </c>
      <c r="J318" s="16">
        <f t="shared" si="63"/>
        <v>-9.6532735032162087E-2</v>
      </c>
      <c r="K318" s="15">
        <f t="shared" si="64"/>
        <v>1.0651253949334161</v>
      </c>
      <c r="L318" s="16">
        <f t="shared" ref="L318:L381" si="70">+(K318-1)*100</f>
        <v>6.512539493341607</v>
      </c>
      <c r="M318" s="8">
        <v>7.585</v>
      </c>
      <c r="N318" s="17">
        <f>TRUNC(1000/((1+M318/100)^(NETWORKDAYS($B318,$M$2-1,Feriados!$A$1:$A$936)/252)),6)</f>
        <v>849.54935599999999</v>
      </c>
      <c r="O318" s="19">
        <f t="shared" si="65"/>
        <v>-0.20327499961396711</v>
      </c>
      <c r="P318" s="18">
        <f t="shared" si="66"/>
        <v>1.0411884894653149</v>
      </c>
      <c r="Q318" s="19">
        <f t="shared" ref="Q318:Q381" si="71">+(P318-1)*100</f>
        <v>4.1188489465314948</v>
      </c>
      <c r="R318" s="9">
        <v>2.65</v>
      </c>
      <c r="S318" s="20">
        <f t="shared" ref="S318:S381" si="72">+((R317/100+1)^(1/252))*S317</f>
        <v>1.0328925388775905</v>
      </c>
      <c r="T318" s="21">
        <f t="shared" si="67"/>
        <v>1.0379490011502845E-2</v>
      </c>
      <c r="U318" s="20">
        <f t="shared" si="68"/>
        <v>1.0328925388775905</v>
      </c>
      <c r="V318" s="21">
        <f t="shared" si="69"/>
        <v>3.2892538877590471</v>
      </c>
    </row>
    <row r="319" spans="1:22" x14ac:dyDescent="0.3">
      <c r="A319">
        <f t="shared" si="59"/>
        <v>317</v>
      </c>
      <c r="B319" s="7">
        <v>44294</v>
      </c>
      <c r="C319" s="8">
        <v>3.3923000000000001</v>
      </c>
      <c r="D319" s="11">
        <f>TRUNC(1000/((1+C319/100)^(NETWORKDAYS($B319,$C$2-1,Feriados!$A$1:$A$936)/252)),6)</f>
        <v>992.35123599999997</v>
      </c>
      <c r="E319" s="13">
        <f t="shared" si="60"/>
        <v>1.2242628146674761E-2</v>
      </c>
      <c r="F319" s="12">
        <f t="shared" si="61"/>
        <v>1.0652817040590532</v>
      </c>
      <c r="G319" s="13">
        <f t="shared" si="62"/>
        <v>6.5281704059053203</v>
      </c>
      <c r="H319" s="8">
        <v>5.7850999999999999</v>
      </c>
      <c r="I319" s="14">
        <f>TRUNC(1000/((1+H319/100)^(NETWORKDAYS($B319,$H$2-1,Feriados!$A$1:$A$936)/252)),6)</f>
        <v>933.15542800000003</v>
      </c>
      <c r="J319" s="16">
        <f t="shared" si="63"/>
        <v>0.17964080997601162</v>
      </c>
      <c r="K319" s="15">
        <f t="shared" si="64"/>
        <v>1.0670387948201348</v>
      </c>
      <c r="L319" s="16">
        <f t="shared" si="70"/>
        <v>6.7038794820134751</v>
      </c>
      <c r="M319" s="8">
        <v>7.3310000000000004</v>
      </c>
      <c r="N319" s="17">
        <f>TRUNC(1000/((1+M319/100)^(NETWORKDAYS($B319,$M$2-1,Feriados!$A$1:$A$936)/252)),6)</f>
        <v>854.27934500000003</v>
      </c>
      <c r="O319" s="19">
        <f t="shared" si="65"/>
        <v>0.55676447361112658</v>
      </c>
      <c r="P319" s="18">
        <f t="shared" si="66"/>
        <v>1.0469854570779862</v>
      </c>
      <c r="Q319" s="19">
        <f t="shared" si="71"/>
        <v>4.6985457077986181</v>
      </c>
      <c r="R319" s="9">
        <v>2.65</v>
      </c>
      <c r="S319" s="20">
        <f t="shared" si="72"/>
        <v>1.0329997478554929</v>
      </c>
      <c r="T319" s="21">
        <f t="shared" si="67"/>
        <v>1.0379490011502845E-2</v>
      </c>
      <c r="U319" s="20">
        <f t="shared" si="68"/>
        <v>1.0329997478554929</v>
      </c>
      <c r="V319" s="21">
        <f t="shared" si="69"/>
        <v>3.2999747855492867</v>
      </c>
    </row>
    <row r="320" spans="1:22" x14ac:dyDescent="0.3">
      <c r="A320">
        <f t="shared" si="59"/>
        <v>318</v>
      </c>
      <c r="B320" s="7">
        <v>44295</v>
      </c>
      <c r="C320" s="8">
        <v>3.4255</v>
      </c>
      <c r="D320" s="11">
        <f>TRUNC(1000/((1+C320/100)^(NETWORKDAYS($B320,$C$2-1,Feriados!$A$1:$A$936)/252)),6)</f>
        <v>992.41054299999996</v>
      </c>
      <c r="E320" s="13">
        <f t="shared" si="60"/>
        <v>5.9764121662198022E-3</v>
      </c>
      <c r="F320" s="12">
        <f t="shared" si="61"/>
        <v>1.0653453696844191</v>
      </c>
      <c r="G320" s="13">
        <f t="shared" si="62"/>
        <v>6.5345369684419063</v>
      </c>
      <c r="H320" s="8">
        <v>5.8628</v>
      </c>
      <c r="I320" s="14">
        <f>TRUNC(1000/((1+H320/100)^(NETWORKDAYS($B320,$H$2-1,Feriados!$A$1:$A$936)/252)),6)</f>
        <v>932.52376200000003</v>
      </c>
      <c r="J320" s="16">
        <f t="shared" si="63"/>
        <v>-6.76914028516995E-2</v>
      </c>
      <c r="K320" s="15">
        <f t="shared" si="64"/>
        <v>1.0663165012909492</v>
      </c>
      <c r="L320" s="16">
        <f t="shared" si="70"/>
        <v>6.6316501290949237</v>
      </c>
      <c r="M320" s="8">
        <v>7.47</v>
      </c>
      <c r="N320" s="17">
        <f>TRUNC(1000/((1+M320/100)^(NETWORKDAYS($B320,$M$2-1,Feriados!$A$1:$A$936)/252)),6)</f>
        <v>852.06510500000002</v>
      </c>
      <c r="O320" s="19">
        <f t="shared" si="65"/>
        <v>-0.25919390571242928</v>
      </c>
      <c r="P320" s="18">
        <f t="shared" si="66"/>
        <v>1.0442717345795447</v>
      </c>
      <c r="Q320" s="19">
        <f t="shared" si="71"/>
        <v>4.4271734579544697</v>
      </c>
      <c r="R320" s="9">
        <v>2.65</v>
      </c>
      <c r="S320" s="20">
        <f t="shared" si="72"/>
        <v>1.0331069679611404</v>
      </c>
      <c r="T320" s="21">
        <f t="shared" si="67"/>
        <v>1.0379490011502845E-2</v>
      </c>
      <c r="U320" s="20">
        <f t="shared" si="68"/>
        <v>1.0331069679611404</v>
      </c>
      <c r="V320" s="21">
        <f t="shared" si="69"/>
        <v>3.3106967961140432</v>
      </c>
    </row>
    <row r="321" spans="1:22" x14ac:dyDescent="0.3">
      <c r="A321">
        <f t="shared" si="59"/>
        <v>319</v>
      </c>
      <c r="B321" s="7">
        <v>44298</v>
      </c>
      <c r="C321" s="8">
        <v>3.4459</v>
      </c>
      <c r="D321" s="11">
        <f>TRUNC(1000/((1+C321/100)^(NETWORKDAYS($B321,$C$2-1,Feriados!$A$1:$A$936)/252)),6)</f>
        <v>992.49969399999998</v>
      </c>
      <c r="E321" s="13">
        <f t="shared" si="60"/>
        <v>8.9832782036447512E-3</v>
      </c>
      <c r="F321" s="12">
        <f t="shared" si="61"/>
        <v>1.0654410726228074</v>
      </c>
      <c r="G321" s="13">
        <f t="shared" si="62"/>
        <v>6.5441072622807406</v>
      </c>
      <c r="H321" s="8">
        <v>5.8506999999999998</v>
      </c>
      <c r="I321" s="14">
        <f>TRUNC(1000/((1+H321/100)^(NETWORKDAYS($B321,$H$2-1,Feriados!$A$1:$A$936)/252)),6)</f>
        <v>932.86493499999995</v>
      </c>
      <c r="J321" s="16">
        <f t="shared" si="63"/>
        <v>3.658598460463125E-2</v>
      </c>
      <c r="K321" s="15">
        <f t="shared" si="64"/>
        <v>1.0667066236819482</v>
      </c>
      <c r="L321" s="16">
        <f t="shared" si="70"/>
        <v>6.6706623681948241</v>
      </c>
      <c r="M321" s="8">
        <v>7.47</v>
      </c>
      <c r="N321" s="17">
        <f>TRUNC(1000/((1+M321/100)^(NETWORKDAYS($B321,$M$2-1,Feriados!$A$1:$A$936)/252)),6)</f>
        <v>852.30872799999997</v>
      </c>
      <c r="O321" s="19">
        <f t="shared" si="65"/>
        <v>2.8592063983179372E-2</v>
      </c>
      <c r="P321" s="18">
        <f t="shared" si="66"/>
        <v>1.0445703134220539</v>
      </c>
      <c r="Q321" s="19">
        <f t="shared" si="71"/>
        <v>4.4570313422053864</v>
      </c>
      <c r="R321" s="9">
        <v>2.65</v>
      </c>
      <c r="S321" s="20">
        <f t="shared" si="72"/>
        <v>1.033214199195688</v>
      </c>
      <c r="T321" s="21">
        <f t="shared" si="67"/>
        <v>1.0379490011502845E-2</v>
      </c>
      <c r="U321" s="20">
        <f t="shared" si="68"/>
        <v>1.033214199195688</v>
      </c>
      <c r="V321" s="21">
        <f t="shared" si="69"/>
        <v>3.3214199195688021</v>
      </c>
    </row>
    <row r="322" spans="1:22" x14ac:dyDescent="0.3">
      <c r="A322">
        <f t="shared" si="59"/>
        <v>320</v>
      </c>
      <c r="B322" s="7">
        <v>44299</v>
      </c>
      <c r="C322" s="8">
        <v>3.4607000000000001</v>
      </c>
      <c r="D322" s="11">
        <f>TRUNC(1000/((1+C322/100)^(NETWORKDAYS($B322,$C$2-1,Feriados!$A$1:$A$936)/252)),6)</f>
        <v>992.60213999999996</v>
      </c>
      <c r="E322" s="13">
        <f t="shared" si="60"/>
        <v>1.0322018295760849E-2</v>
      </c>
      <c r="F322" s="12">
        <f t="shared" si="61"/>
        <v>1.0655510476452541</v>
      </c>
      <c r="G322" s="13">
        <f t="shared" si="62"/>
        <v>6.5551047645254101</v>
      </c>
      <c r="H322" s="8">
        <v>5.94</v>
      </c>
      <c r="I322" s="14">
        <f>TRUNC(1000/((1+H322/100)^(NETWORKDAYS($B322,$H$2-1,Feriados!$A$1:$A$936)/252)),6)</f>
        <v>932.11735399999998</v>
      </c>
      <c r="J322" s="16">
        <f t="shared" si="63"/>
        <v>-8.0138182061695318E-2</v>
      </c>
      <c r="K322" s="15">
        <f t="shared" si="64"/>
        <v>1.0658517843857978</v>
      </c>
      <c r="L322" s="16">
        <f t="shared" si="70"/>
        <v>6.5851784385797751</v>
      </c>
      <c r="M322" s="8">
        <v>7.6227999999999998</v>
      </c>
      <c r="N322" s="17">
        <f>TRUNC(1000/((1+M322/100)^(NETWORKDAYS($B322,$M$2-1,Feriados!$A$1:$A$936)/252)),6)</f>
        <v>849.87448900000004</v>
      </c>
      <c r="O322" s="19">
        <f t="shared" si="65"/>
        <v>-0.28560531178790649</v>
      </c>
      <c r="P322" s="18">
        <f t="shared" si="66"/>
        <v>1.0415869651215608</v>
      </c>
      <c r="Q322" s="19">
        <f t="shared" si="71"/>
        <v>4.1586965121560793</v>
      </c>
      <c r="R322" s="9">
        <v>2.65</v>
      </c>
      <c r="S322" s="20">
        <f t="shared" si="72"/>
        <v>1.0333214415602909</v>
      </c>
      <c r="T322" s="21">
        <f t="shared" si="67"/>
        <v>1.0379490011502845E-2</v>
      </c>
      <c r="U322" s="20">
        <f t="shared" si="68"/>
        <v>1.0333214415602909</v>
      </c>
      <c r="V322" s="21">
        <f t="shared" si="69"/>
        <v>3.3321441560290932</v>
      </c>
    </row>
    <row r="323" spans="1:22" x14ac:dyDescent="0.3">
      <c r="A323">
        <f t="shared" si="59"/>
        <v>321</v>
      </c>
      <c r="B323" s="7">
        <v>44300</v>
      </c>
      <c r="C323" s="8">
        <v>3.4601000000000002</v>
      </c>
      <c r="D323" s="11">
        <f>TRUNC(1000/((1+C323/100)^(NETWORKDAYS($B323,$C$2-1,Feriados!$A$1:$A$936)/252)),6)</f>
        <v>992.737391</v>
      </c>
      <c r="E323" s="13">
        <f t="shared" si="60"/>
        <v>1.3625902519209809E-2</v>
      </c>
      <c r="F323" s="12">
        <f t="shared" si="61"/>
        <v>1.0656962385922986</v>
      </c>
      <c r="G323" s="13">
        <f t="shared" si="62"/>
        <v>6.5696238592298561</v>
      </c>
      <c r="H323" s="8">
        <v>5.85</v>
      </c>
      <c r="I323" s="14">
        <f>TRUNC(1000/((1+H323/100)^(NETWORKDAYS($B323,$H$2-1,Feriados!$A$1:$A$936)/252)),6)</f>
        <v>933.29349400000001</v>
      </c>
      <c r="J323" s="16">
        <f t="shared" si="63"/>
        <v>0.12617939092678387</v>
      </c>
      <c r="K323" s="15">
        <f t="shared" si="64"/>
        <v>1.067196669675518</v>
      </c>
      <c r="L323" s="16">
        <f t="shared" si="70"/>
        <v>6.7196669675517962</v>
      </c>
      <c r="M323" s="8">
        <v>7.4823000000000004</v>
      </c>
      <c r="N323" s="17">
        <f>TRUNC(1000/((1+M323/100)^(NETWORKDAYS($B323,$M$2-1,Feriados!$A$1:$A$936)/252)),6)</f>
        <v>852.58048799999995</v>
      </c>
      <c r="O323" s="19">
        <f t="shared" si="65"/>
        <v>0.31839983844954567</v>
      </c>
      <c r="P323" s="18">
        <f t="shared" si="66"/>
        <v>1.0449033763358193</v>
      </c>
      <c r="Q323" s="19">
        <f t="shared" si="71"/>
        <v>4.4903376335819312</v>
      </c>
      <c r="R323" s="9">
        <v>2.65</v>
      </c>
      <c r="S323" s="20">
        <f t="shared" si="72"/>
        <v>1.0334286950561045</v>
      </c>
      <c r="T323" s="21">
        <f t="shared" si="67"/>
        <v>1.0379490011502845E-2</v>
      </c>
      <c r="U323" s="20">
        <f t="shared" si="68"/>
        <v>1.0334286950561045</v>
      </c>
      <c r="V323" s="21">
        <f t="shared" si="69"/>
        <v>3.3428695056104463</v>
      </c>
    </row>
    <row r="324" spans="1:22" x14ac:dyDescent="0.3">
      <c r="A324">
        <f t="shared" si="59"/>
        <v>322</v>
      </c>
      <c r="B324" s="7">
        <v>44301</v>
      </c>
      <c r="C324" s="8">
        <v>3.4470000000000001</v>
      </c>
      <c r="D324" s="11">
        <f>TRUNC(1000/((1+C324/100)^(NETWORKDAYS($B324,$C$2-1,Feriados!$A$1:$A$936)/252)),6)</f>
        <v>992.89784599999996</v>
      </c>
      <c r="E324" s="13">
        <f t="shared" si="60"/>
        <v>1.6162884711978798E-2</v>
      </c>
      <c r="F324" s="12">
        <f t="shared" si="61"/>
        <v>1.0658684858467222</v>
      </c>
      <c r="G324" s="13">
        <f t="shared" si="62"/>
        <v>6.5868485846722225</v>
      </c>
      <c r="H324" s="8">
        <v>5.7812999999999999</v>
      </c>
      <c r="I324" s="14">
        <f>TRUNC(1000/((1+H324/100)^(NETWORKDAYS($B324,$H$2-1,Feriados!$A$1:$A$936)/252)),6)</f>
        <v>934.23790099999997</v>
      </c>
      <c r="J324" s="16">
        <f t="shared" si="63"/>
        <v>0.10119078361430223</v>
      </c>
      <c r="K324" s="15">
        <f t="shared" si="64"/>
        <v>1.0682765743482683</v>
      </c>
      <c r="L324" s="16">
        <f t="shared" si="70"/>
        <v>6.8276574348268282</v>
      </c>
      <c r="M324" s="8">
        <v>7.3596000000000004</v>
      </c>
      <c r="N324" s="17">
        <f>TRUNC(1000/((1+M324/100)^(NETWORKDAYS($B324,$M$2-1,Feriados!$A$1:$A$936)/252)),6)</f>
        <v>854.97661900000003</v>
      </c>
      <c r="O324" s="19">
        <f t="shared" si="65"/>
        <v>0.28104455048238997</v>
      </c>
      <c r="P324" s="18">
        <f t="shared" si="66"/>
        <v>1.0478400203328175</v>
      </c>
      <c r="Q324" s="19">
        <f t="shared" si="71"/>
        <v>4.7840020332817534</v>
      </c>
      <c r="R324" s="9">
        <v>2.65</v>
      </c>
      <c r="S324" s="20">
        <f t="shared" si="72"/>
        <v>1.0335359596842839</v>
      </c>
      <c r="T324" s="21">
        <f t="shared" si="67"/>
        <v>1.0379490011502845E-2</v>
      </c>
      <c r="U324" s="20">
        <f t="shared" si="68"/>
        <v>1.0335359596842839</v>
      </c>
      <c r="V324" s="21">
        <f t="shared" si="69"/>
        <v>3.3535959684283911</v>
      </c>
    </row>
    <row r="325" spans="1:22" x14ac:dyDescent="0.3">
      <c r="A325">
        <f t="shared" ref="A325:A388" si="73">+A324+1</f>
        <v>323</v>
      </c>
      <c r="B325" s="7">
        <v>44302</v>
      </c>
      <c r="C325" s="8">
        <v>3.4367999999999999</v>
      </c>
      <c r="D325" s="11">
        <f>TRUNC(1000/((1+C325/100)^(NETWORKDAYS($B325,$C$2-1,Feriados!$A$1:$A$936)/252)),6)</f>
        <v>993.05158600000004</v>
      </c>
      <c r="E325" s="13">
        <f t="shared" ref="E325:E377" si="74">+(D325/D324-1)*100</f>
        <v>1.548396953618969E-2</v>
      </c>
      <c r="F325" s="12">
        <f t="shared" ref="F325:F377" si="75">+(1+E325/100)*F324</f>
        <v>1.0660335245983665</v>
      </c>
      <c r="G325" s="13">
        <f t="shared" ref="G325:G377" si="76">+(F325-1)*100</f>
        <v>6.6033524598366533</v>
      </c>
      <c r="H325" s="8">
        <v>5.7061999999999999</v>
      </c>
      <c r="I325" s="14">
        <f>TRUNC(1000/((1+H325/100)^(NETWORKDAYS($B325,$H$2-1,Feriados!$A$1:$A$936)/252)),6)</f>
        <v>935.24722399999996</v>
      </c>
      <c r="J325" s="16">
        <f t="shared" ref="J325:J388" si="77">+(I325/I324-1)*100</f>
        <v>0.10803704269755077</v>
      </c>
      <c r="K325" s="15">
        <f t="shared" ref="K325:K388" si="78">+(1+J325/100)*K324</f>
        <v>1.069430708767025</v>
      </c>
      <c r="L325" s="16">
        <f t="shared" si="70"/>
        <v>6.9430708767024951</v>
      </c>
      <c r="M325" s="8">
        <v>7.1763000000000003</v>
      </c>
      <c r="N325" s="17">
        <f>TRUNC(1000/((1+M325/100)^(NETWORKDAYS($B325,$M$2-1,Feriados!$A$1:$A$936)/252)),6)</f>
        <v>858.44221000000005</v>
      </c>
      <c r="O325" s="19">
        <f t="shared" ref="O325:O388" si="79">+(N325/N324-1)*100</f>
        <v>0.40534336530202442</v>
      </c>
      <c r="P325" s="18">
        <f t="shared" ref="P325:P388" si="80">+(1+O325/100)*P324</f>
        <v>1.052087370334216</v>
      </c>
      <c r="Q325" s="19">
        <f t="shared" si="71"/>
        <v>5.2087370334215954</v>
      </c>
      <c r="R325" s="9">
        <v>2.65</v>
      </c>
      <c r="S325" s="20">
        <f t="shared" si="72"/>
        <v>1.0336432354459846</v>
      </c>
      <c r="T325" s="21">
        <f t="shared" ref="T325:T388" si="81">+(S325/S324-1)*100</f>
        <v>1.0379490011502845E-2</v>
      </c>
      <c r="U325" s="20">
        <f t="shared" ref="U325:U388" si="82">+(1+T325/100)*U324</f>
        <v>1.0336432354459846</v>
      </c>
      <c r="V325" s="21">
        <f t="shared" ref="V325:V388" si="83">+(U325-1)*100</f>
        <v>3.3643235445984576</v>
      </c>
    </row>
    <row r="326" spans="1:22" x14ac:dyDescent="0.3">
      <c r="A326">
        <f t="shared" si="73"/>
        <v>324</v>
      </c>
      <c r="B326" s="7">
        <v>44305</v>
      </c>
      <c r="C326" s="8">
        <v>3.4430000000000001</v>
      </c>
      <c r="D326" s="11">
        <f>TRUNC(1000/((1+C326/100)^(NETWORKDAYS($B326,$C$2-1,Feriados!$A$1:$A$936)/252)),6)</f>
        <v>993.17270499999995</v>
      </c>
      <c r="E326" s="13">
        <f t="shared" si="74"/>
        <v>1.2196647355233736E-2</v>
      </c>
      <c r="F326" s="12">
        <f t="shared" si="75"/>
        <v>1.0661635449480504</v>
      </c>
      <c r="G326" s="13">
        <f t="shared" si="76"/>
        <v>6.6163544948050435</v>
      </c>
      <c r="H326" s="8">
        <v>5.6515000000000004</v>
      </c>
      <c r="I326" s="14">
        <f>TRUNC(1000/((1+H326/100)^(NETWORKDAYS($B326,$H$2-1,Feriados!$A$1:$A$936)/252)),6)</f>
        <v>936.03556900000001</v>
      </c>
      <c r="J326" s="16">
        <f t="shared" si="77"/>
        <v>8.4292685374487419E-2</v>
      </c>
      <c r="K326" s="15">
        <f t="shared" si="78"/>
        <v>1.0703321606296641</v>
      </c>
      <c r="L326" s="16">
        <f t="shared" si="70"/>
        <v>7.0332160629664076</v>
      </c>
      <c r="M326" s="8">
        <v>7.1151999999999997</v>
      </c>
      <c r="N326" s="17">
        <f>TRUNC(1000/((1+M326/100)^(NETWORKDAYS($B326,$M$2-1,Feriados!$A$1:$A$936)/252)),6)</f>
        <v>859.75548600000002</v>
      </c>
      <c r="O326" s="19">
        <f t="shared" si="79"/>
        <v>0.15298362367339724</v>
      </c>
      <c r="P326" s="18">
        <f t="shared" si="80"/>
        <v>1.0536968917175633</v>
      </c>
      <c r="Q326" s="19">
        <f t="shared" si="71"/>
        <v>5.3696891717563311</v>
      </c>
      <c r="R326" s="9">
        <v>2.65</v>
      </c>
      <c r="S326" s="20">
        <f t="shared" si="72"/>
        <v>1.0337505223423622</v>
      </c>
      <c r="T326" s="21">
        <f t="shared" si="81"/>
        <v>1.0379490011502845E-2</v>
      </c>
      <c r="U326" s="20">
        <f t="shared" si="82"/>
        <v>1.0337505223423622</v>
      </c>
      <c r="V326" s="21">
        <f t="shared" si="83"/>
        <v>3.3750522342362199</v>
      </c>
    </row>
    <row r="327" spans="1:22" x14ac:dyDescent="0.3">
      <c r="A327">
        <f t="shared" si="73"/>
        <v>325</v>
      </c>
      <c r="B327" s="7">
        <v>44306</v>
      </c>
      <c r="C327" s="8">
        <v>3.4601999999999999</v>
      </c>
      <c r="D327" s="11">
        <f>TRUNC(1000/((1+C327/100)^(NETWORKDAYS($B327,$C$2-1,Feriados!$A$1:$A$936)/252)),6)</f>
        <v>993.27335800000003</v>
      </c>
      <c r="E327" s="13">
        <f t="shared" si="74"/>
        <v>1.0134491160829207E-2</v>
      </c>
      <c r="F327" s="12">
        <f t="shared" si="75"/>
        <v>1.0662715951982731</v>
      </c>
      <c r="G327" s="13">
        <f t="shared" si="76"/>
        <v>6.6271595198273081</v>
      </c>
      <c r="H327" s="8">
        <v>5.7464000000000004</v>
      </c>
      <c r="I327" s="14">
        <f>TRUNC(1000/((1+H327/100)^(NETWORKDAYS($B327,$H$2-1,Feriados!$A$1:$A$936)/252)),6)</f>
        <v>935.23296600000003</v>
      </c>
      <c r="J327" s="16">
        <f t="shared" si="77"/>
        <v>-8.5744925361908031E-2</v>
      </c>
      <c r="K327" s="15">
        <f t="shared" si="78"/>
        <v>1.0694144051174077</v>
      </c>
      <c r="L327" s="16">
        <f t="shared" si="70"/>
        <v>6.9414405117407707</v>
      </c>
      <c r="M327" s="8">
        <v>7.2579000000000002</v>
      </c>
      <c r="N327" s="17">
        <f>TRUNC(1000/((1+M327/100)^(NETWORKDAYS($B327,$M$2-1,Feriados!$A$1:$A$936)/252)),6)</f>
        <v>857.48121400000002</v>
      </c>
      <c r="O327" s="19">
        <f t="shared" si="79"/>
        <v>-0.2645254420627241</v>
      </c>
      <c r="P327" s="18">
        <f t="shared" si="80"/>
        <v>1.0509095953567462</v>
      </c>
      <c r="Q327" s="19">
        <f t="shared" si="71"/>
        <v>5.0909595356746218</v>
      </c>
      <c r="R327" s="9">
        <v>2.65</v>
      </c>
      <c r="S327" s="20">
        <f t="shared" si="72"/>
        <v>1.0338578203745725</v>
      </c>
      <c r="T327" s="21">
        <f t="shared" si="81"/>
        <v>1.0379490011502845E-2</v>
      </c>
      <c r="U327" s="20">
        <f t="shared" si="82"/>
        <v>1.0338578203745725</v>
      </c>
      <c r="V327" s="21">
        <f t="shared" si="83"/>
        <v>3.3857820374572523</v>
      </c>
    </row>
    <row r="328" spans="1:22" x14ac:dyDescent="0.3">
      <c r="A328">
        <f t="shared" si="73"/>
        <v>326</v>
      </c>
      <c r="B328" s="7">
        <v>44308</v>
      </c>
      <c r="C328" s="8">
        <v>3.4655999999999998</v>
      </c>
      <c r="D328" s="11">
        <f>TRUNC(1000/((1+C328/100)^(NETWORKDAYS($B328,$C$2-1,Feriados!$A$1:$A$936)/252)),6)</f>
        <v>993.39736500000004</v>
      </c>
      <c r="E328" s="13">
        <f t="shared" si="74"/>
        <v>1.2484679972657453E-2</v>
      </c>
      <c r="F328" s="12">
        <f t="shared" si="75"/>
        <v>1.0664047157945729</v>
      </c>
      <c r="G328" s="13">
        <f t="shared" si="76"/>
        <v>6.6404715794572855</v>
      </c>
      <c r="H328" s="8">
        <v>5.6260000000000003</v>
      </c>
      <c r="I328" s="14">
        <f>TRUNC(1000/((1+H328/100)^(NETWORKDAYS($B328,$H$2-1,Feriados!$A$1:$A$936)/252)),6)</f>
        <v>936.71410400000002</v>
      </c>
      <c r="J328" s="16">
        <f t="shared" si="77"/>
        <v>0.15837102132261194</v>
      </c>
      <c r="K328" s="15">
        <f t="shared" si="78"/>
        <v>1.0711080476329633</v>
      </c>
      <c r="L328" s="16">
        <f t="shared" si="70"/>
        <v>7.11080476329633</v>
      </c>
      <c r="M328" s="8">
        <v>7.0660999999999996</v>
      </c>
      <c r="N328" s="17">
        <f>TRUNC(1000/((1+M328/100)^(NETWORKDAYS($B328,$M$2-1,Feriados!$A$1:$A$936)/252)),6)</f>
        <v>861.08898999999997</v>
      </c>
      <c r="O328" s="19">
        <f t="shared" si="79"/>
        <v>0.42074111258605384</v>
      </c>
      <c r="P328" s="18">
        <f t="shared" si="80"/>
        <v>1.0553312040805238</v>
      </c>
      <c r="Q328" s="19">
        <f t="shared" si="71"/>
        <v>5.5331204080523833</v>
      </c>
      <c r="R328" s="9">
        <v>2.65</v>
      </c>
      <c r="S328" s="20">
        <f t="shared" si="72"/>
        <v>1.0339651295437715</v>
      </c>
      <c r="T328" s="21">
        <f t="shared" si="81"/>
        <v>1.0379490011502845E-2</v>
      </c>
      <c r="U328" s="20">
        <f t="shared" si="82"/>
        <v>1.0339651295437715</v>
      </c>
      <c r="V328" s="21">
        <f t="shared" si="83"/>
        <v>3.3965129543771511</v>
      </c>
    </row>
    <row r="329" spans="1:22" x14ac:dyDescent="0.3">
      <c r="A329">
        <f t="shared" si="73"/>
        <v>327</v>
      </c>
      <c r="B329" s="7">
        <v>44309</v>
      </c>
      <c r="C329" s="8">
        <v>3.4866000000000001</v>
      </c>
      <c r="D329" s="11">
        <f>TRUNC(1000/((1+C329/100)^(NETWORKDAYS($B329,$C$2-1,Feriados!$A$1:$A$936)/252)),6)</f>
        <v>993.49327000000005</v>
      </c>
      <c r="E329" s="13">
        <f t="shared" si="74"/>
        <v>9.6542434456781123E-3</v>
      </c>
      <c r="F329" s="12">
        <f t="shared" si="75"/>
        <v>1.0665076691019519</v>
      </c>
      <c r="G329" s="13">
        <f t="shared" si="76"/>
        <v>6.6507669101951938</v>
      </c>
      <c r="H329" s="8">
        <v>5.61</v>
      </c>
      <c r="I329" s="14">
        <f>TRUNC(1000/((1+H329/100)^(NETWORKDAYS($B329,$H$2-1,Feriados!$A$1:$A$936)/252)),6)</f>
        <v>937.08656399999995</v>
      </c>
      <c r="J329" s="16">
        <f t="shared" si="77"/>
        <v>3.9762399051057606E-2</v>
      </c>
      <c r="K329" s="15">
        <f t="shared" si="78"/>
        <v>1.0715339458891311</v>
      </c>
      <c r="L329" s="16">
        <f t="shared" si="70"/>
        <v>7.153394588913109</v>
      </c>
      <c r="M329" s="8">
        <v>7.0049999999999999</v>
      </c>
      <c r="N329" s="17">
        <f>TRUNC(1000/((1+M329/100)^(NETWORKDAYS($B329,$M$2-1,Feriados!$A$1:$A$936)/252)),6)</f>
        <v>862.39804700000002</v>
      </c>
      <c r="O329" s="19">
        <f t="shared" si="79"/>
        <v>0.15202342791540424</v>
      </c>
      <c r="P329" s="18">
        <f t="shared" si="80"/>
        <v>1.0569355547528279</v>
      </c>
      <c r="Q329" s="19">
        <f t="shared" si="71"/>
        <v>5.6935554752827855</v>
      </c>
      <c r="R329" s="9">
        <v>2.65</v>
      </c>
      <c r="S329" s="20">
        <f t="shared" si="72"/>
        <v>1.0340724498511149</v>
      </c>
      <c r="T329" s="21">
        <f t="shared" si="81"/>
        <v>1.0379490011502845E-2</v>
      </c>
      <c r="U329" s="20">
        <f t="shared" si="82"/>
        <v>1.0340724498511149</v>
      </c>
      <c r="V329" s="21">
        <f t="shared" si="83"/>
        <v>3.4072449851114905</v>
      </c>
    </row>
    <row r="330" spans="1:22" x14ac:dyDescent="0.3">
      <c r="A330">
        <f t="shared" si="73"/>
        <v>328</v>
      </c>
      <c r="B330" s="7">
        <v>44312</v>
      </c>
      <c r="C330" s="8">
        <v>3.5011999999999999</v>
      </c>
      <c r="D330" s="11">
        <f>TRUNC(1000/((1+C330/100)^(NETWORKDAYS($B330,$C$2-1,Feriados!$A$1:$A$936)/252)),6)</f>
        <v>993.60225100000002</v>
      </c>
      <c r="E330" s="13">
        <f t="shared" si="74"/>
        <v>1.0969475414768226E-2</v>
      </c>
      <c r="F330" s="12">
        <f t="shared" si="75"/>
        <v>1.0666246593985107</v>
      </c>
      <c r="G330" s="13">
        <f t="shared" si="76"/>
        <v>6.6624659398510699</v>
      </c>
      <c r="H330" s="8">
        <v>5.6009000000000002</v>
      </c>
      <c r="I330" s="14">
        <f>TRUNC(1000/((1+H330/100)^(NETWORKDAYS($B330,$H$2-1,Feriados!$A$1:$A$936)/252)),6)</f>
        <v>937.38539200000002</v>
      </c>
      <c r="J330" s="16">
        <f t="shared" si="77"/>
        <v>3.1889049686562032E-2</v>
      </c>
      <c r="K330" s="15">
        <f t="shared" si="78"/>
        <v>1.0718756478815441</v>
      </c>
      <c r="L330" s="16">
        <f t="shared" si="70"/>
        <v>7.1875647881544102</v>
      </c>
      <c r="M330" s="8">
        <v>6.9950000000000001</v>
      </c>
      <c r="N330" s="17">
        <f>TRUNC(1000/((1+M330/100)^(NETWORKDAYS($B330,$M$2-1,Feriados!$A$1:$A$936)/252)),6)</f>
        <v>862.80575399999998</v>
      </c>
      <c r="O330" s="19">
        <f t="shared" si="79"/>
        <v>4.727596513214305E-2</v>
      </c>
      <c r="P330" s="18">
        <f t="shared" si="80"/>
        <v>1.057435231237162</v>
      </c>
      <c r="Q330" s="19">
        <f t="shared" si="71"/>
        <v>5.7435231237161988</v>
      </c>
      <c r="R330" s="9">
        <v>2.65</v>
      </c>
      <c r="S330" s="20">
        <f t="shared" si="72"/>
        <v>1.0341797812977589</v>
      </c>
      <c r="T330" s="21">
        <f t="shared" si="81"/>
        <v>1.0379490011502845E-2</v>
      </c>
      <c r="U330" s="20">
        <f t="shared" si="82"/>
        <v>1.0341797812977589</v>
      </c>
      <c r="V330" s="21">
        <f t="shared" si="83"/>
        <v>3.4179781297758893</v>
      </c>
    </row>
    <row r="331" spans="1:22" x14ac:dyDescent="0.3">
      <c r="A331">
        <f t="shared" si="73"/>
        <v>329</v>
      </c>
      <c r="B331" s="7">
        <v>44313</v>
      </c>
      <c r="C331" s="8">
        <v>3.5102000000000002</v>
      </c>
      <c r="D331" s="11">
        <f>TRUNC(1000/((1+C331/100)^(NETWORKDAYS($B331,$C$2-1,Feriados!$A$1:$A$936)/252)),6)</f>
        <v>993.722174</v>
      </c>
      <c r="E331" s="13">
        <f t="shared" si="74"/>
        <v>1.206951774508358E-2</v>
      </c>
      <c r="F331" s="12">
        <f t="shared" si="75"/>
        <v>1.0667533958510502</v>
      </c>
      <c r="G331" s="13">
        <f t="shared" si="76"/>
        <v>6.6753395851050223</v>
      </c>
      <c r="H331" s="8">
        <v>5.6467000000000001</v>
      </c>
      <c r="I331" s="14">
        <f>TRUNC(1000/((1+H331/100)^(NETWORKDAYS($B331,$H$2-1,Feriados!$A$1:$A$936)/252)),6)</f>
        <v>937.10748999999998</v>
      </c>
      <c r="J331" s="16">
        <f t="shared" si="77"/>
        <v>-2.9646504241664928E-2</v>
      </c>
      <c r="K331" s="15">
        <f t="shared" si="78"/>
        <v>1.0715578742221294</v>
      </c>
      <c r="L331" s="16">
        <f t="shared" si="70"/>
        <v>7.1557874222129447</v>
      </c>
      <c r="M331" s="8">
        <v>7.069</v>
      </c>
      <c r="N331" s="17">
        <f>TRUNC(1000/((1+M331/100)^(NETWORKDAYS($B331,$M$2-1,Feriados!$A$1:$A$936)/252)),6)</f>
        <v>861.73832700000003</v>
      </c>
      <c r="O331" s="19">
        <f t="shared" si="79"/>
        <v>-0.12371579524722565</v>
      </c>
      <c r="P331" s="18">
        <f t="shared" si="80"/>
        <v>1.0561270168316126</v>
      </c>
      <c r="Q331" s="19">
        <f t="shared" si="71"/>
        <v>5.6127016831612586</v>
      </c>
      <c r="R331" s="9">
        <v>2.65</v>
      </c>
      <c r="S331" s="20">
        <f t="shared" si="72"/>
        <v>1.0342871238848597</v>
      </c>
      <c r="T331" s="21">
        <f t="shared" si="81"/>
        <v>1.0379490011502845E-2</v>
      </c>
      <c r="U331" s="20">
        <f t="shared" si="82"/>
        <v>1.0342871238848597</v>
      </c>
      <c r="V331" s="21">
        <f t="shared" si="83"/>
        <v>3.428712388485966</v>
      </c>
    </row>
    <row r="332" spans="1:22" x14ac:dyDescent="0.3">
      <c r="A332">
        <f t="shared" si="73"/>
        <v>330</v>
      </c>
      <c r="B332" s="7">
        <v>44314</v>
      </c>
      <c r="C332" s="8">
        <v>3.5310000000000001</v>
      </c>
      <c r="D332" s="11">
        <f>TRUNC(1000/((1+C332/100)^(NETWORKDAYS($B332,$C$2-1,Feriados!$A$1:$A$936)/252)),6)</f>
        <v>993.82257000000004</v>
      </c>
      <c r="E332" s="13">
        <f t="shared" si="74"/>
        <v>1.010302503323679E-2</v>
      </c>
      <c r="F332" s="12">
        <f t="shared" si="75"/>
        <v>1.0668611702136759</v>
      </c>
      <c r="G332" s="13">
        <f t="shared" si="76"/>
        <v>6.686117021367588</v>
      </c>
      <c r="H332" s="8">
        <v>5.6338999999999997</v>
      </c>
      <c r="I332" s="14">
        <f>TRUNC(1000/((1+H332/100)^(NETWORKDAYS($B332,$H$2-1,Feriados!$A$1:$A$936)/252)),6)</f>
        <v>937.44564000000003</v>
      </c>
      <c r="J332" s="16">
        <f t="shared" si="77"/>
        <v>3.6084441070904916E-2</v>
      </c>
      <c r="K332" s="15">
        <f t="shared" si="78"/>
        <v>1.0719445398917937</v>
      </c>
      <c r="L332" s="16">
        <f t="shared" si="70"/>
        <v>7.1944539891793724</v>
      </c>
      <c r="M332" s="8">
        <v>7.0186999999999999</v>
      </c>
      <c r="N332" s="17">
        <f>TRUNC(1000/((1+M332/100)^(NETWORKDAYS($B332,$M$2-1,Feriados!$A$1:$A$936)/252)),6)</f>
        <v>862.85318299999994</v>
      </c>
      <c r="O332" s="19">
        <f t="shared" si="79"/>
        <v>0.12937291577608256</v>
      </c>
      <c r="P332" s="18">
        <f t="shared" si="80"/>
        <v>1.0574933591475866</v>
      </c>
      <c r="Q332" s="19">
        <f t="shared" si="71"/>
        <v>5.7493359147586576</v>
      </c>
      <c r="R332" s="9">
        <v>2.65</v>
      </c>
      <c r="S332" s="20">
        <f t="shared" si="72"/>
        <v>1.0343944776135736</v>
      </c>
      <c r="T332" s="21">
        <f t="shared" si="81"/>
        <v>1.0379490011502845E-2</v>
      </c>
      <c r="U332" s="20">
        <f t="shared" si="82"/>
        <v>1.0343944776135736</v>
      </c>
      <c r="V332" s="21">
        <f t="shared" si="83"/>
        <v>3.4394477613573615</v>
      </c>
    </row>
    <row r="333" spans="1:22" x14ac:dyDescent="0.3">
      <c r="A333">
        <f t="shared" si="73"/>
        <v>331</v>
      </c>
      <c r="B333" s="7">
        <v>44315</v>
      </c>
      <c r="C333" s="8">
        <v>3.5451000000000001</v>
      </c>
      <c r="D333" s="11">
        <f>TRUNC(1000/((1+C333/100)^(NETWORKDAYS($B333,$C$2-1,Feriados!$A$1:$A$936)/252)),6)</f>
        <v>993.93579699999998</v>
      </c>
      <c r="E333" s="13">
        <f t="shared" si="74"/>
        <v>1.139307995390304E-2</v>
      </c>
      <c r="F333" s="12">
        <f t="shared" si="75"/>
        <v>1.0669827185597955</v>
      </c>
      <c r="G333" s="13">
        <f t="shared" si="76"/>
        <v>6.698271855979554</v>
      </c>
      <c r="H333" s="8">
        <v>5.6051000000000002</v>
      </c>
      <c r="I333" s="14">
        <f>TRUNC(1000/((1+H333/100)^(NETWORKDAYS($B333,$H$2-1,Feriados!$A$1:$A$936)/252)),6)</f>
        <v>937.94991900000002</v>
      </c>
      <c r="J333" s="16">
        <f t="shared" si="77"/>
        <v>5.379287912630204E-2</v>
      </c>
      <c r="K333" s="15">
        <f t="shared" si="78"/>
        <v>1.0725211697224386</v>
      </c>
      <c r="L333" s="16">
        <f t="shared" si="70"/>
        <v>7.2521169722438605</v>
      </c>
      <c r="M333" s="8">
        <v>7.0162000000000004</v>
      </c>
      <c r="N333" s="17">
        <f>TRUNC(1000/((1+M333/100)^(NETWORKDAYS($B333,$M$2-1,Feriados!$A$1:$A$936)/252)),6)</f>
        <v>863.12924299999997</v>
      </c>
      <c r="O333" s="19">
        <f t="shared" si="79"/>
        <v>3.1993855436707186E-2</v>
      </c>
      <c r="P333" s="18">
        <f t="shared" si="80"/>
        <v>1.0578316920441651</v>
      </c>
      <c r="Q333" s="19">
        <f t="shared" si="71"/>
        <v>5.7831692044165051</v>
      </c>
      <c r="R333" s="9">
        <v>2.65</v>
      </c>
      <c r="S333" s="20">
        <f t="shared" si="72"/>
        <v>1.0345018424850569</v>
      </c>
      <c r="T333" s="21">
        <f t="shared" si="81"/>
        <v>1.0379490011502845E-2</v>
      </c>
      <c r="U333" s="20">
        <f t="shared" si="82"/>
        <v>1.0345018424850569</v>
      </c>
      <c r="V333" s="21">
        <f t="shared" si="83"/>
        <v>3.4501842485056944</v>
      </c>
    </row>
    <row r="334" spans="1:22" x14ac:dyDescent="0.3">
      <c r="A334">
        <f t="shared" si="73"/>
        <v>332</v>
      </c>
      <c r="B334" s="7">
        <v>44316</v>
      </c>
      <c r="C334" s="8">
        <v>3.5684999999999998</v>
      </c>
      <c r="D334" s="11">
        <f>TRUNC(1000/((1+C334/100)^(NETWORKDAYS($B334,$C$2-1,Feriados!$A$1:$A$936)/252)),6)</f>
        <v>994.03488200000004</v>
      </c>
      <c r="E334" s="13">
        <f t="shared" si="74"/>
        <v>9.9689537593095068E-3</v>
      </c>
      <c r="F334" s="12">
        <f t="shared" si="75"/>
        <v>1.0670890855736286</v>
      </c>
      <c r="G334" s="13">
        <f t="shared" si="76"/>
        <v>6.7089085573628582</v>
      </c>
      <c r="H334" s="8">
        <v>5.6614000000000004</v>
      </c>
      <c r="I334" s="14">
        <f>TRUNC(1000/((1+H334/100)^(NETWORKDAYS($B334,$H$2-1,Feriados!$A$1:$A$936)/252)),6)</f>
        <v>937.56777699999998</v>
      </c>
      <c r="J334" s="16">
        <f t="shared" si="77"/>
        <v>-4.0742260568393807E-2</v>
      </c>
      <c r="K334" s="15">
        <f t="shared" si="78"/>
        <v>1.072084200352819</v>
      </c>
      <c r="L334" s="16">
        <f t="shared" si="70"/>
        <v>7.2084200352819039</v>
      </c>
      <c r="M334" s="8">
        <v>7.1109</v>
      </c>
      <c r="N334" s="17">
        <f>TRUNC(1000/((1+M334/100)^(NETWORKDAYS($B334,$M$2-1,Feriados!$A$1:$A$936)/252)),6)</f>
        <v>861.70851500000003</v>
      </c>
      <c r="O334" s="19">
        <f t="shared" si="79"/>
        <v>-0.16460200039820627</v>
      </c>
      <c r="P334" s="18">
        <f t="shared" si="80"/>
        <v>1.0560904799182143</v>
      </c>
      <c r="Q334" s="19">
        <f t="shared" si="71"/>
        <v>5.6090479918214253</v>
      </c>
      <c r="R334" s="9">
        <v>2.65</v>
      </c>
      <c r="S334" s="20">
        <f t="shared" si="72"/>
        <v>1.0346092185004665</v>
      </c>
      <c r="T334" s="21">
        <f t="shared" si="81"/>
        <v>1.0379490011502845E-2</v>
      </c>
      <c r="U334" s="20">
        <f t="shared" si="82"/>
        <v>1.0346092185004665</v>
      </c>
      <c r="V334" s="21">
        <f t="shared" si="83"/>
        <v>3.4609218500466499</v>
      </c>
    </row>
    <row r="335" spans="1:22" x14ac:dyDescent="0.3">
      <c r="A335">
        <f t="shared" si="73"/>
        <v>333</v>
      </c>
      <c r="B335" s="7">
        <v>44319</v>
      </c>
      <c r="C335" s="8">
        <v>3.593</v>
      </c>
      <c r="D335" s="11">
        <f>TRUNC(1000/((1+C335/100)^(NETWORKDAYS($B335,$C$2-1,Feriados!$A$1:$A$936)/252)),6)</f>
        <v>994.13400999999999</v>
      </c>
      <c r="E335" s="13">
        <f t="shared" si="74"/>
        <v>9.9722858618811472E-3</v>
      </c>
      <c r="F335" s="12">
        <f t="shared" si="75"/>
        <v>1.0671954987476429</v>
      </c>
      <c r="G335" s="13">
        <f t="shared" si="76"/>
        <v>6.7195498747642857</v>
      </c>
      <c r="H335" s="8">
        <v>5.7748999999999997</v>
      </c>
      <c r="I335" s="14">
        <f>TRUNC(1000/((1+H335/100)^(NETWORKDAYS($B335,$H$2-1,Feriados!$A$1:$A$936)/252)),6)</f>
        <v>936.59881900000005</v>
      </c>
      <c r="J335" s="16">
        <f t="shared" si="77"/>
        <v>-0.10334804840460565</v>
      </c>
      <c r="K335" s="15">
        <f t="shared" si="78"/>
        <v>1.0709762222545003</v>
      </c>
      <c r="L335" s="16">
        <f t="shared" si="70"/>
        <v>7.0976222254500287</v>
      </c>
      <c r="M335" s="8">
        <v>7.2522000000000002</v>
      </c>
      <c r="N335" s="17">
        <f>TRUNC(1000/((1+M335/100)^(NETWORKDAYS($B335,$M$2-1,Feriados!$A$1:$A$936)/252)),6)</f>
        <v>859.48942799999998</v>
      </c>
      <c r="O335" s="19">
        <f t="shared" si="79"/>
        <v>-0.25752176767106505</v>
      </c>
      <c r="P335" s="18">
        <f t="shared" si="80"/>
        <v>1.0533708170461231</v>
      </c>
      <c r="Q335" s="19">
        <f t="shared" si="71"/>
        <v>5.337081704612312</v>
      </c>
      <c r="R335" s="9">
        <v>2.65</v>
      </c>
      <c r="S335" s="20">
        <f t="shared" si="72"/>
        <v>1.0347166056609589</v>
      </c>
      <c r="T335" s="21">
        <f t="shared" si="81"/>
        <v>1.0379490011502845E-2</v>
      </c>
      <c r="U335" s="20">
        <f t="shared" si="82"/>
        <v>1.0347166056609589</v>
      </c>
      <c r="V335" s="21">
        <f t="shared" si="83"/>
        <v>3.471660566095891</v>
      </c>
    </row>
    <row r="336" spans="1:22" x14ac:dyDescent="0.3">
      <c r="A336">
        <f t="shared" si="73"/>
        <v>334</v>
      </c>
      <c r="B336" s="7">
        <v>44320</v>
      </c>
      <c r="C336" s="8">
        <v>3.613</v>
      </c>
      <c r="D336" s="11">
        <f>TRUNC(1000/((1+C336/100)^(NETWORKDAYS($B336,$C$2-1,Feriados!$A$1:$A$936)/252)),6)</f>
        <v>994.24204799999995</v>
      </c>
      <c r="E336" s="13">
        <f t="shared" si="74"/>
        <v>1.0867548933357618E-2</v>
      </c>
      <c r="F336" s="12">
        <f t="shared" si="75"/>
        <v>1.0673114767406839</v>
      </c>
      <c r="G336" s="13">
        <f t="shared" si="76"/>
        <v>6.731147674068394</v>
      </c>
      <c r="H336" s="8">
        <v>5.9</v>
      </c>
      <c r="I336" s="14">
        <f>TRUNC(1000/((1+H336/100)^(NETWORKDAYS($B336,$H$2-1,Feriados!$A$1:$A$936)/252)),6)</f>
        <v>935.52092600000003</v>
      </c>
      <c r="J336" s="16">
        <f t="shared" si="77"/>
        <v>-0.1150858807563826</v>
      </c>
      <c r="K336" s="15">
        <f t="shared" si="78"/>
        <v>1.0697436798364273</v>
      </c>
      <c r="L336" s="16">
        <f t="shared" si="70"/>
        <v>6.9743679836427264</v>
      </c>
      <c r="M336" s="8">
        <v>7.4</v>
      </c>
      <c r="N336" s="17">
        <f>TRUNC(1000/((1+M336/100)^(NETWORKDAYS($B336,$M$2-1,Feriados!$A$1:$A$936)/252)),6)</f>
        <v>857.17623600000002</v>
      </c>
      <c r="O336" s="19">
        <f t="shared" si="79"/>
        <v>-0.26913559662772313</v>
      </c>
      <c r="P336" s="18">
        <f t="shared" si="80"/>
        <v>1.0505358212129636</v>
      </c>
      <c r="Q336" s="19">
        <f t="shared" si="71"/>
        <v>5.0535821212963628</v>
      </c>
      <c r="R336" s="9">
        <v>2.65</v>
      </c>
      <c r="S336" s="20">
        <f t="shared" si="72"/>
        <v>1.0348240039676908</v>
      </c>
      <c r="T336" s="21">
        <f t="shared" si="81"/>
        <v>1.0379490011502845E-2</v>
      </c>
      <c r="U336" s="20">
        <f t="shared" si="82"/>
        <v>1.0348240039676908</v>
      </c>
      <c r="V336" s="21">
        <f t="shared" si="83"/>
        <v>3.4824003967690809</v>
      </c>
    </row>
    <row r="337" spans="1:22" x14ac:dyDescent="0.3">
      <c r="A337">
        <f t="shared" si="73"/>
        <v>335</v>
      </c>
      <c r="B337" s="7">
        <v>44321</v>
      </c>
      <c r="C337" s="8">
        <v>3.6389999999999998</v>
      </c>
      <c r="D337" s="11">
        <f>TRUNC(1000/((1+C337/100)^(NETWORKDAYS($B337,$C$2-1,Feriados!$A$1:$A$936)/252)),6)</f>
        <v>994.342489</v>
      </c>
      <c r="E337" s="13">
        <f t="shared" si="74"/>
        <v>1.0102268376410706E-2</v>
      </c>
      <c r="F337" s="12">
        <f t="shared" si="75"/>
        <v>1.0674192994104765</v>
      </c>
      <c r="G337" s="13">
        <f t="shared" si="76"/>
        <v>6.741929941047653</v>
      </c>
      <c r="H337" s="8">
        <v>5.875</v>
      </c>
      <c r="I337" s="14">
        <f>TRUNC(1000/((1+H337/100)^(NETWORKDAYS($B337,$H$2-1,Feriados!$A$1:$A$936)/252)),6)</f>
        <v>935.98979199999997</v>
      </c>
      <c r="J337" s="16">
        <f t="shared" si="77"/>
        <v>5.0118173412183609E-2</v>
      </c>
      <c r="K337" s="15">
        <f t="shared" si="78"/>
        <v>1.0702798158289535</v>
      </c>
      <c r="L337" s="16">
        <f t="shared" si="70"/>
        <v>7.0279815828953485</v>
      </c>
      <c r="M337" s="8">
        <v>7.34</v>
      </c>
      <c r="N337" s="17">
        <f>TRUNC(1000/((1+M337/100)^(NETWORKDAYS($B337,$M$2-1,Feriados!$A$1:$A$936)/252)),6)</f>
        <v>858.45215499999995</v>
      </c>
      <c r="O337" s="19">
        <f t="shared" si="79"/>
        <v>0.14885142009466446</v>
      </c>
      <c r="P337" s="18">
        <f t="shared" si="80"/>
        <v>1.0520995587014423</v>
      </c>
      <c r="Q337" s="19">
        <f t="shared" si="71"/>
        <v>5.2099558701442339</v>
      </c>
      <c r="R337" s="9">
        <v>2.65</v>
      </c>
      <c r="S337" s="20">
        <f t="shared" si="72"/>
        <v>1.0349314134218193</v>
      </c>
      <c r="T337" s="21">
        <f t="shared" si="81"/>
        <v>1.0379490011502845E-2</v>
      </c>
      <c r="U337" s="20">
        <f t="shared" si="82"/>
        <v>1.0349314134218193</v>
      </c>
      <c r="V337" s="21">
        <f t="shared" si="83"/>
        <v>3.4931413421819268</v>
      </c>
    </row>
    <row r="338" spans="1:22" x14ac:dyDescent="0.3">
      <c r="A338">
        <f t="shared" si="73"/>
        <v>336</v>
      </c>
      <c r="B338" s="7">
        <v>44322</v>
      </c>
      <c r="C338" s="8">
        <v>3.6549999999999998</v>
      </c>
      <c r="D338" s="11">
        <f>TRUNC(1000/((1+C338/100)^(NETWORKDAYS($B338,$C$2-1,Feriados!$A$1:$A$936)/252)),6)</f>
        <v>994.45977700000003</v>
      </c>
      <c r="E338" s="13">
        <f t="shared" si="74"/>
        <v>1.1795533359726385E-2</v>
      </c>
      <c r="F338" s="12">
        <f t="shared" si="75"/>
        <v>1.0675452072100267</v>
      </c>
      <c r="G338" s="13">
        <f t="shared" si="76"/>
        <v>6.7545207210026659</v>
      </c>
      <c r="H338" s="8">
        <v>5.89</v>
      </c>
      <c r="I338" s="14">
        <f>TRUNC(1000/((1+H338/100)^(NETWORKDAYS($B338,$H$2-1,Feriados!$A$1:$A$936)/252)),6)</f>
        <v>936.04871700000001</v>
      </c>
      <c r="J338" s="16">
        <f t="shared" si="77"/>
        <v>6.2954746412602347E-3</v>
      </c>
      <c r="K338" s="15">
        <f t="shared" si="78"/>
        <v>1.0703471950233496</v>
      </c>
      <c r="L338" s="16">
        <f t="shared" si="70"/>
        <v>7.0347195023349629</v>
      </c>
      <c r="M338" s="8">
        <v>7.4002999999999997</v>
      </c>
      <c r="N338" s="17">
        <f>TRUNC(1000/((1+M338/100)^(NETWORKDAYS($B338,$M$2-1,Feriados!$A$1:$A$936)/252)),6)</f>
        <v>857.65688599999999</v>
      </c>
      <c r="O338" s="19">
        <f t="shared" si="79"/>
        <v>-9.26398746124657E-2</v>
      </c>
      <c r="P338" s="18">
        <f t="shared" si="80"/>
        <v>1.0511248949894629</v>
      </c>
      <c r="Q338" s="19">
        <f t="shared" si="71"/>
        <v>5.1124894989462932</v>
      </c>
      <c r="R338" s="9">
        <v>3.4</v>
      </c>
      <c r="S338" s="20">
        <f t="shared" si="72"/>
        <v>1.0350388340245014</v>
      </c>
      <c r="T338" s="21">
        <f t="shared" si="81"/>
        <v>1.0379490011502845E-2</v>
      </c>
      <c r="U338" s="20">
        <f t="shared" si="82"/>
        <v>1.0350388340245014</v>
      </c>
      <c r="V338" s="21">
        <f t="shared" si="83"/>
        <v>3.5038834024501364</v>
      </c>
    </row>
    <row r="339" spans="1:22" x14ac:dyDescent="0.3">
      <c r="A339">
        <f t="shared" si="73"/>
        <v>337</v>
      </c>
      <c r="B339" s="7">
        <v>44323</v>
      </c>
      <c r="C339" s="8">
        <v>3.6577000000000002</v>
      </c>
      <c r="D339" s="11">
        <f>TRUNC(1000/((1+C339/100)^(NETWORKDAYS($B339,$C$2-1,Feriados!$A$1:$A$936)/252)),6)</f>
        <v>994.59754399999997</v>
      </c>
      <c r="E339" s="13">
        <f t="shared" si="74"/>
        <v>1.3853451209011602E-2</v>
      </c>
      <c r="F339" s="12">
        <f t="shared" si="75"/>
        <v>1.0676930990644415</v>
      </c>
      <c r="G339" s="13">
        <f t="shared" si="76"/>
        <v>6.7693099064441542</v>
      </c>
      <c r="H339" s="8">
        <v>5.9588999999999999</v>
      </c>
      <c r="I339" s="14">
        <f>TRUNC(1000/((1+H339/100)^(NETWORKDAYS($B339,$H$2-1,Feriados!$A$1:$A$936)/252)),6)</f>
        <v>935.56074699999999</v>
      </c>
      <c r="J339" s="16">
        <f t="shared" si="77"/>
        <v>-5.2130833698904588E-2</v>
      </c>
      <c r="K339" s="15">
        <f t="shared" si="78"/>
        <v>1.069789214107111</v>
      </c>
      <c r="L339" s="16">
        <f t="shared" si="70"/>
        <v>6.9789214107111031</v>
      </c>
      <c r="M339" s="8">
        <v>7.4705000000000004</v>
      </c>
      <c r="N339" s="17">
        <f>TRUNC(1000/((1+M339/100)^(NETWORKDAYS($B339,$M$2-1,Feriados!$A$1:$A$936)/252)),6)</f>
        <v>856.69730700000002</v>
      </c>
      <c r="O339" s="19">
        <f t="shared" si="79"/>
        <v>-0.11188378658921749</v>
      </c>
      <c r="P339" s="18">
        <f t="shared" si="80"/>
        <v>1.0499488566551667</v>
      </c>
      <c r="Q339" s="19">
        <f t="shared" si="71"/>
        <v>4.9948856655166685</v>
      </c>
      <c r="R339" s="9">
        <v>3.4</v>
      </c>
      <c r="S339" s="20">
        <f t="shared" si="72"/>
        <v>1.0351761696891799</v>
      </c>
      <c r="T339" s="21">
        <f t="shared" si="81"/>
        <v>1.3268648495490254E-2</v>
      </c>
      <c r="U339" s="20">
        <f t="shared" si="82"/>
        <v>1.0351761696891799</v>
      </c>
      <c r="V339" s="21">
        <f t="shared" si="83"/>
        <v>3.5176169689179915</v>
      </c>
    </row>
    <row r="340" spans="1:22" x14ac:dyDescent="0.3">
      <c r="A340">
        <f t="shared" si="73"/>
        <v>338</v>
      </c>
      <c r="B340" s="7">
        <v>44326</v>
      </c>
      <c r="C340" s="8">
        <v>3.6732999999999998</v>
      </c>
      <c r="D340" s="11">
        <f>TRUNC(1000/((1+C340/100)^(NETWORKDAYS($B340,$C$2-1,Feriados!$A$1:$A$936)/252)),6)</f>
        <v>994.71736099999998</v>
      </c>
      <c r="E340" s="13">
        <f t="shared" si="74"/>
        <v>1.2046782210828333E-2</v>
      </c>
      <c r="F340" s="12">
        <f t="shared" si="75"/>
        <v>1.0678217217267658</v>
      </c>
      <c r="G340" s="13">
        <f t="shared" si="76"/>
        <v>6.7821721726765816</v>
      </c>
      <c r="H340" s="8">
        <v>5.9157000000000002</v>
      </c>
      <c r="I340" s="14">
        <f>TRUNC(1000/((1+H340/100)^(NETWORKDAYS($B340,$H$2-1,Feriados!$A$1:$A$936)/252)),6)</f>
        <v>936.21338700000001</v>
      </c>
      <c r="J340" s="16">
        <f t="shared" si="77"/>
        <v>6.9759232855037823E-2</v>
      </c>
      <c r="K340" s="15">
        <f t="shared" si="78"/>
        <v>1.0705354908560381</v>
      </c>
      <c r="L340" s="16">
        <f t="shared" si="70"/>
        <v>7.0535490856038052</v>
      </c>
      <c r="M340" s="8">
        <v>7.4958999999999998</v>
      </c>
      <c r="N340" s="17">
        <f>TRUNC(1000/((1+M340/100)^(NETWORKDAYS($B340,$M$2-1,Feriados!$A$1:$A$936)/252)),6)</f>
        <v>856.50843099999997</v>
      </c>
      <c r="O340" s="19">
        <f t="shared" si="79"/>
        <v>-2.2046993547986116E-2</v>
      </c>
      <c r="P340" s="18">
        <f t="shared" si="80"/>
        <v>1.0497173744984827</v>
      </c>
      <c r="Q340" s="19">
        <f t="shared" si="71"/>
        <v>4.971737449848268</v>
      </c>
      <c r="R340" s="9">
        <v>3.4</v>
      </c>
      <c r="S340" s="20">
        <f t="shared" si="72"/>
        <v>1.035313523576445</v>
      </c>
      <c r="T340" s="21">
        <f t="shared" si="81"/>
        <v>1.3268648495490254E-2</v>
      </c>
      <c r="U340" s="20">
        <f t="shared" si="82"/>
        <v>1.035313523576445</v>
      </c>
      <c r="V340" s="21">
        <f t="shared" si="83"/>
        <v>3.5313523576445016</v>
      </c>
    </row>
    <row r="341" spans="1:22" x14ac:dyDescent="0.3">
      <c r="A341">
        <f t="shared" si="73"/>
        <v>339</v>
      </c>
      <c r="B341" s="7">
        <v>44327</v>
      </c>
      <c r="C341" s="8">
        <v>3.6751</v>
      </c>
      <c r="D341" s="11">
        <f>TRUNC(1000/((1+C341/100)^(NETWORKDAYS($B341,$C$2-1,Feriados!$A$1:$A$936)/252)),6)</f>
        <v>994.85729900000001</v>
      </c>
      <c r="E341" s="13">
        <f t="shared" si="74"/>
        <v>1.4068116782373075E-2</v>
      </c>
      <c r="F341" s="12">
        <f t="shared" si="75"/>
        <v>1.067971944133606</v>
      </c>
      <c r="G341" s="13">
        <f t="shared" si="76"/>
        <v>6.7971944133605966</v>
      </c>
      <c r="H341" s="8">
        <v>5.8619000000000003</v>
      </c>
      <c r="I341" s="14">
        <f>TRUNC(1000/((1+H341/100)^(NETWORKDAYS($B341,$H$2-1,Feriados!$A$1:$A$936)/252)),6)</f>
        <v>936.97083899999996</v>
      </c>
      <c r="J341" s="16">
        <f t="shared" si="77"/>
        <v>8.0905914241102828E-2</v>
      </c>
      <c r="K341" s="15">
        <f t="shared" si="78"/>
        <v>1.0714016173821905</v>
      </c>
      <c r="L341" s="16">
        <f t="shared" si="70"/>
        <v>7.140161738219053</v>
      </c>
      <c r="M341" s="8">
        <v>7.37</v>
      </c>
      <c r="N341" s="17">
        <f>TRUNC(1000/((1+M341/100)^(NETWORKDAYS($B341,$M$2-1,Feriados!$A$1:$A$936)/252)),6)</f>
        <v>858.90433499999995</v>
      </c>
      <c r="O341" s="19">
        <f t="shared" si="79"/>
        <v>0.27972917875456194</v>
      </c>
      <c r="P341" s="18">
        <f t="shared" si="80"/>
        <v>1.0526537402894112</v>
      </c>
      <c r="Q341" s="19">
        <f t="shared" si="71"/>
        <v>5.2653740289411166</v>
      </c>
      <c r="R341" s="9">
        <v>3.4</v>
      </c>
      <c r="S341" s="20">
        <f t="shared" si="72"/>
        <v>1.0354508956887147</v>
      </c>
      <c r="T341" s="21">
        <f t="shared" si="81"/>
        <v>1.3268648495490254E-2</v>
      </c>
      <c r="U341" s="20">
        <f t="shared" si="82"/>
        <v>1.0354508956887147</v>
      </c>
      <c r="V341" s="21">
        <f t="shared" si="83"/>
        <v>3.5450895688714734</v>
      </c>
    </row>
    <row r="342" spans="1:22" x14ac:dyDescent="0.3">
      <c r="A342">
        <f t="shared" si="73"/>
        <v>340</v>
      </c>
      <c r="B342" s="7">
        <v>44328</v>
      </c>
      <c r="C342" s="8">
        <v>3.6981999999999999</v>
      </c>
      <c r="D342" s="11">
        <f>TRUNC(1000/((1+C342/100)^(NETWORKDAYS($B342,$C$2-1,Feriados!$A$1:$A$936)/252)),6)</f>
        <v>994.96900700000003</v>
      </c>
      <c r="E342" s="13">
        <f t="shared" si="74"/>
        <v>1.1228545049868366E-2</v>
      </c>
      <c r="F342" s="12">
        <f t="shared" si="75"/>
        <v>1.068091861844473</v>
      </c>
      <c r="G342" s="13">
        <f t="shared" si="76"/>
        <v>6.8091861844473023</v>
      </c>
      <c r="H342" s="8">
        <v>6.0419999999999998</v>
      </c>
      <c r="I342" s="14">
        <f>TRUNC(1000/((1+H342/100)^(NETWORKDAYS($B342,$H$2-1,Feriados!$A$1:$A$936)/252)),6)</f>
        <v>935.37011700000005</v>
      </c>
      <c r="J342" s="16">
        <f t="shared" si="77"/>
        <v>-0.17084010871760702</v>
      </c>
      <c r="K342" s="15">
        <f t="shared" si="78"/>
        <v>1.0695712336942527</v>
      </c>
      <c r="L342" s="16">
        <f t="shared" si="70"/>
        <v>6.9571233694252665</v>
      </c>
      <c r="M342" s="8">
        <v>7.6</v>
      </c>
      <c r="N342" s="17">
        <f>TRUNC(1000/((1+M342/100)^(NETWORKDAYS($B342,$M$2-1,Feriados!$A$1:$A$936)/252)),6)</f>
        <v>855.23078499999997</v>
      </c>
      <c r="O342" s="19">
        <f t="shared" si="79"/>
        <v>-0.42770188137425391</v>
      </c>
      <c r="P342" s="18">
        <f t="shared" si="80"/>
        <v>1.0481515204378369</v>
      </c>
      <c r="Q342" s="19">
        <f t="shared" si="71"/>
        <v>4.8151520437836881</v>
      </c>
      <c r="R342" s="9">
        <v>3.4</v>
      </c>
      <c r="S342" s="20">
        <f t="shared" si="72"/>
        <v>1.0355882860284071</v>
      </c>
      <c r="T342" s="21">
        <f t="shared" si="81"/>
        <v>1.3268648495490254E-2</v>
      </c>
      <c r="U342" s="20">
        <f t="shared" si="82"/>
        <v>1.0355882860284071</v>
      </c>
      <c r="V342" s="21">
        <f t="shared" si="83"/>
        <v>3.5588286028407135</v>
      </c>
    </row>
    <row r="343" spans="1:22" x14ac:dyDescent="0.3">
      <c r="A343">
        <f t="shared" si="73"/>
        <v>341</v>
      </c>
      <c r="B343" s="7">
        <v>44329</v>
      </c>
      <c r="C343" s="8">
        <v>3.7025000000000001</v>
      </c>
      <c r="D343" s="11">
        <f>TRUNC(1000/((1+C343/100)^(NETWORKDAYS($B343,$C$2-1,Feriados!$A$1:$A$936)/252)),6)</f>
        <v>995.10683100000006</v>
      </c>
      <c r="E343" s="13">
        <f t="shared" si="74"/>
        <v>1.3852089766652753E-2</v>
      </c>
      <c r="F343" s="12">
        <f t="shared" si="75"/>
        <v>1.0682398148879659</v>
      </c>
      <c r="G343" s="13">
        <f t="shared" si="76"/>
        <v>6.8239814887965933</v>
      </c>
      <c r="H343" s="8">
        <v>6.0186000000000002</v>
      </c>
      <c r="I343" s="14">
        <f>TRUNC(1000/((1+H343/100)^(NETWORKDAYS($B343,$H$2-1,Feriados!$A$1:$A$936)/252)),6)</f>
        <v>935.82225800000003</v>
      </c>
      <c r="J343" s="16">
        <f t="shared" si="77"/>
        <v>4.8338191672203656E-2</v>
      </c>
      <c r="K343" s="15">
        <f t="shared" si="78"/>
        <v>1.0700882450872666</v>
      </c>
      <c r="L343" s="16">
        <f t="shared" si="70"/>
        <v>7.0088245087266632</v>
      </c>
      <c r="M343" s="8">
        <v>7.5549999999999997</v>
      </c>
      <c r="N343" s="17">
        <f>TRUNC(1000/((1+M343/100)^(NETWORKDAYS($B343,$M$2-1,Feriados!$A$1:$A$936)/252)),6)</f>
        <v>856.24231699999996</v>
      </c>
      <c r="O343" s="19">
        <f t="shared" si="79"/>
        <v>0.11827591075315169</v>
      </c>
      <c r="P343" s="18">
        <f t="shared" si="80"/>
        <v>1.0493912311947078</v>
      </c>
      <c r="Q343" s="19">
        <f t="shared" si="71"/>
        <v>4.9391231194707785</v>
      </c>
      <c r="R343" s="9">
        <v>3.4</v>
      </c>
      <c r="S343" s="20">
        <f t="shared" si="72"/>
        <v>1.0357256945979407</v>
      </c>
      <c r="T343" s="21">
        <f t="shared" si="81"/>
        <v>1.3268648495490254E-2</v>
      </c>
      <c r="U343" s="20">
        <f t="shared" si="82"/>
        <v>1.0357256945979407</v>
      </c>
      <c r="V343" s="21">
        <f t="shared" si="83"/>
        <v>3.5725694597940727</v>
      </c>
    </row>
    <row r="344" spans="1:22" x14ac:dyDescent="0.3">
      <c r="A344">
        <f t="shared" si="73"/>
        <v>342</v>
      </c>
      <c r="B344" s="7">
        <v>44330</v>
      </c>
      <c r="C344" s="8">
        <v>3.7172999999999998</v>
      </c>
      <c r="D344" s="11">
        <f>TRUNC(1000/((1+C344/100)^(NETWORKDAYS($B344,$C$2-1,Feriados!$A$1:$A$936)/252)),6)</f>
        <v>995.23180600000001</v>
      </c>
      <c r="E344" s="13">
        <f t="shared" si="74"/>
        <v>1.2558953079877533E-2</v>
      </c>
      <c r="F344" s="12">
        <f t="shared" si="75"/>
        <v>1.0683739746250982</v>
      </c>
      <c r="G344" s="13">
        <f t="shared" si="76"/>
        <v>6.8373974625098199</v>
      </c>
      <c r="H344" s="8">
        <v>6.1346999999999996</v>
      </c>
      <c r="I344" s="14">
        <f>TRUNC(1000/((1+H344/100)^(NETWORKDAYS($B344,$H$2-1,Feriados!$A$1:$A$936)/252)),6)</f>
        <v>934.88139200000001</v>
      </c>
      <c r="J344" s="16">
        <f t="shared" si="77"/>
        <v>-0.10053896367145931</v>
      </c>
      <c r="K344" s="15">
        <f t="shared" si="78"/>
        <v>1.0690123894552859</v>
      </c>
      <c r="L344" s="16">
        <f t="shared" si="70"/>
        <v>6.9012389455285872</v>
      </c>
      <c r="M344" s="8">
        <v>7.625</v>
      </c>
      <c r="N344" s="17">
        <f>TRUNC(1000/((1+M344/100)^(NETWORKDAYS($B344,$M$2-1,Feriados!$A$1:$A$936)/252)),6)</f>
        <v>855.30538300000001</v>
      </c>
      <c r="O344" s="19">
        <f t="shared" si="79"/>
        <v>-0.10942393074926393</v>
      </c>
      <c r="P344" s="18">
        <f t="shared" si="80"/>
        <v>1.0482429460605964</v>
      </c>
      <c r="Q344" s="19">
        <f t="shared" si="71"/>
        <v>4.8242946060596426</v>
      </c>
      <c r="R344" s="9">
        <v>3.4</v>
      </c>
      <c r="S344" s="20">
        <f t="shared" si="72"/>
        <v>1.0358631213997345</v>
      </c>
      <c r="T344" s="21">
        <f t="shared" si="81"/>
        <v>1.3268648495490254E-2</v>
      </c>
      <c r="U344" s="20">
        <f t="shared" si="82"/>
        <v>1.0358631213997345</v>
      </c>
      <c r="V344" s="21">
        <f t="shared" si="83"/>
        <v>3.5863121399734466</v>
      </c>
    </row>
    <row r="345" spans="1:22" x14ac:dyDescent="0.3">
      <c r="A345">
        <f t="shared" si="73"/>
        <v>343</v>
      </c>
      <c r="B345" s="7">
        <v>44333</v>
      </c>
      <c r="C345" s="8">
        <v>3.7339000000000002</v>
      </c>
      <c r="D345" s="11">
        <f>TRUNC(1000/((1+C345/100)^(NETWORKDAYS($B345,$C$2-1,Feriados!$A$1:$A$936)/252)),6)</f>
        <v>995.35573399999998</v>
      </c>
      <c r="E345" s="13">
        <f t="shared" si="74"/>
        <v>1.24521743831707E-2</v>
      </c>
      <c r="F345" s="12">
        <f t="shared" si="75"/>
        <v>1.068507010415483</v>
      </c>
      <c r="G345" s="13">
        <f t="shared" si="76"/>
        <v>6.8507010415483016</v>
      </c>
      <c r="H345" s="8">
        <v>6.0949999999999998</v>
      </c>
      <c r="I345" s="14">
        <f>TRUNC(1000/((1+H345/100)^(NETWORKDAYS($B345,$H$2-1,Feriados!$A$1:$A$936)/252)),6)</f>
        <v>935.49664900000005</v>
      </c>
      <c r="J345" s="16">
        <f t="shared" si="77"/>
        <v>6.5811236084600822E-2</v>
      </c>
      <c r="K345" s="15">
        <f t="shared" si="78"/>
        <v>1.069715919722684</v>
      </c>
      <c r="L345" s="16">
        <f t="shared" si="70"/>
        <v>6.9715919722683983</v>
      </c>
      <c r="M345" s="8">
        <v>7.57</v>
      </c>
      <c r="N345" s="17">
        <f>TRUNC(1000/((1+M345/100)^(NETWORKDAYS($B345,$M$2-1,Feriados!$A$1:$A$936)/252)),6)</f>
        <v>856.48378600000001</v>
      </c>
      <c r="O345" s="19">
        <f t="shared" si="79"/>
        <v>0.13777570250601556</v>
      </c>
      <c r="P345" s="18">
        <f t="shared" si="80"/>
        <v>1.0496871701435011</v>
      </c>
      <c r="Q345" s="19">
        <f t="shared" si="71"/>
        <v>4.9687170143501103</v>
      </c>
      <c r="R345" s="9">
        <v>3.4</v>
      </c>
      <c r="S345" s="20">
        <f t="shared" si="72"/>
        <v>1.0360005664362073</v>
      </c>
      <c r="T345" s="21">
        <f t="shared" si="81"/>
        <v>1.3268648495490254E-2</v>
      </c>
      <c r="U345" s="20">
        <f t="shared" si="82"/>
        <v>1.0360005664362073</v>
      </c>
      <c r="V345" s="21">
        <f t="shared" si="83"/>
        <v>3.6000566436207304</v>
      </c>
    </row>
    <row r="346" spans="1:22" x14ac:dyDescent="0.3">
      <c r="A346">
        <f t="shared" si="73"/>
        <v>344</v>
      </c>
      <c r="B346" s="7">
        <v>44334</v>
      </c>
      <c r="C346" s="8">
        <v>3.74</v>
      </c>
      <c r="D346" s="11">
        <f>TRUNC(1000/((1+C346/100)^(NETWORKDAYS($B346,$C$2-1,Feriados!$A$1:$A$936)/252)),6)</f>
        <v>995.49333999999999</v>
      </c>
      <c r="E346" s="13">
        <f t="shared" si="74"/>
        <v>1.3824806076812024E-2</v>
      </c>
      <c r="F346" s="12">
        <f t="shared" si="75"/>
        <v>1.0686547294375901</v>
      </c>
      <c r="G346" s="13">
        <f t="shared" si="76"/>
        <v>6.8654729437590101</v>
      </c>
      <c r="H346" s="8">
        <v>6.1336000000000004</v>
      </c>
      <c r="I346" s="14">
        <f>TRUNC(1000/((1+H346/100)^(NETWORKDAYS($B346,$H$2-1,Feriados!$A$1:$A$936)/252)),6)</f>
        <v>935.33414300000004</v>
      </c>
      <c r="J346" s="16">
        <f t="shared" si="77"/>
        <v>-1.7371093757923006E-2</v>
      </c>
      <c r="K346" s="15">
        <f t="shared" si="78"/>
        <v>1.0695300983673255</v>
      </c>
      <c r="L346" s="16">
        <f t="shared" si="70"/>
        <v>6.9530098367325488</v>
      </c>
      <c r="M346" s="8">
        <v>7.6550000000000002</v>
      </c>
      <c r="N346" s="17">
        <f>TRUNC(1000/((1+M346/100)^(NETWORKDAYS($B346,$M$2-1,Feriados!$A$1:$A$936)/252)),6)</f>
        <v>855.29905699999995</v>
      </c>
      <c r="O346" s="19">
        <f t="shared" si="79"/>
        <v>-0.13832474348791646</v>
      </c>
      <c r="P346" s="18">
        <f t="shared" si="80"/>
        <v>1.0482351930579745</v>
      </c>
      <c r="Q346" s="19">
        <f t="shared" si="71"/>
        <v>4.8235193057974524</v>
      </c>
      <c r="R346" s="9">
        <v>3.4</v>
      </c>
      <c r="S346" s="20">
        <f t="shared" si="72"/>
        <v>1.0361380297097791</v>
      </c>
      <c r="T346" s="21">
        <f t="shared" si="81"/>
        <v>1.3268648495490254E-2</v>
      </c>
      <c r="U346" s="20">
        <f t="shared" si="82"/>
        <v>1.0361380297097791</v>
      </c>
      <c r="V346" s="21">
        <f t="shared" si="83"/>
        <v>3.6138029709779085</v>
      </c>
    </row>
    <row r="347" spans="1:22" x14ac:dyDescent="0.3">
      <c r="A347">
        <f t="shared" si="73"/>
        <v>345</v>
      </c>
      <c r="B347" s="7">
        <v>44335</v>
      </c>
      <c r="C347" s="8">
        <v>3.7418</v>
      </c>
      <c r="D347" s="11">
        <f>TRUNC(1000/((1+C347/100)^(NETWORKDAYS($B347,$C$2-1,Feriados!$A$1:$A$936)/252)),6)</f>
        <v>995.63634200000001</v>
      </c>
      <c r="E347" s="13">
        <f t="shared" si="74"/>
        <v>1.4364937890998242E-2</v>
      </c>
      <c r="F347" s="12">
        <f t="shared" si="75"/>
        <v>1.0688082410257431</v>
      </c>
      <c r="G347" s="13">
        <f t="shared" si="76"/>
        <v>6.8808241025743122</v>
      </c>
      <c r="H347" s="8">
        <v>6.1881000000000004</v>
      </c>
      <c r="I347" s="14">
        <f>TRUNC(1000/((1+H347/100)^(NETWORKDAYS($B347,$H$2-1,Feriados!$A$1:$A$936)/252)),6)</f>
        <v>935.01780699999995</v>
      </c>
      <c r="J347" s="16">
        <f t="shared" si="77"/>
        <v>-3.3820640716208938E-2</v>
      </c>
      <c r="K347" s="15">
        <f t="shared" si="78"/>
        <v>1.069168376435405</v>
      </c>
      <c r="L347" s="16">
        <f t="shared" si="70"/>
        <v>6.9168376435404966</v>
      </c>
      <c r="M347" s="8">
        <v>7.7012</v>
      </c>
      <c r="N347" s="17">
        <f>TRUNC(1000/((1+M347/100)^(NETWORKDAYS($B347,$M$2-1,Feriados!$A$1:$A$936)/252)),6)</f>
        <v>854.77339400000005</v>
      </c>
      <c r="O347" s="19">
        <f t="shared" si="79"/>
        <v>-6.1459555660414722E-2</v>
      </c>
      <c r="P347" s="18">
        <f t="shared" si="80"/>
        <v>1.0475909523660449</v>
      </c>
      <c r="Q347" s="19">
        <f t="shared" si="71"/>
        <v>4.7590952366044936</v>
      </c>
      <c r="R347" s="9">
        <v>3.4</v>
      </c>
      <c r="S347" s="20">
        <f t="shared" si="72"/>
        <v>1.0362755112228694</v>
      </c>
      <c r="T347" s="21">
        <f t="shared" si="81"/>
        <v>1.3268648495490254E-2</v>
      </c>
      <c r="U347" s="20">
        <f t="shared" si="82"/>
        <v>1.0362755112228694</v>
      </c>
      <c r="V347" s="21">
        <f t="shared" si="83"/>
        <v>3.6275511222869428</v>
      </c>
    </row>
    <row r="348" spans="1:22" x14ac:dyDescent="0.3">
      <c r="A348">
        <f t="shared" si="73"/>
        <v>346</v>
      </c>
      <c r="B348" s="7">
        <v>44336</v>
      </c>
      <c r="C348" s="8">
        <v>3.7547000000000001</v>
      </c>
      <c r="D348" s="11">
        <f>TRUNC(1000/((1+C348/100)^(NETWORKDAYS($B348,$C$2-1,Feriados!$A$1:$A$936)/252)),6)</f>
        <v>995.76724100000001</v>
      </c>
      <c r="E348" s="13">
        <f t="shared" si="74"/>
        <v>1.3147270190749794E-2</v>
      </c>
      <c r="F348" s="12">
        <f t="shared" si="75"/>
        <v>1.0689487601330119</v>
      </c>
      <c r="G348" s="13">
        <f t="shared" si="76"/>
        <v>6.8948760133011877</v>
      </c>
      <c r="H348" s="8">
        <v>6.1277999999999997</v>
      </c>
      <c r="I348" s="14">
        <f>TRUNC(1000/((1+H348/100)^(NETWORKDAYS($B348,$H$2-1,Feriados!$A$1:$A$936)/252)),6)</f>
        <v>935.83317099999999</v>
      </c>
      <c r="J348" s="16">
        <f t="shared" si="77"/>
        <v>8.7203045107364652E-2</v>
      </c>
      <c r="K348" s="15">
        <f t="shared" si="78"/>
        <v>1.0701007238169815</v>
      </c>
      <c r="L348" s="16">
        <f t="shared" si="70"/>
        <v>7.0100723816981514</v>
      </c>
      <c r="M348" s="8">
        <v>7.6007999999999996</v>
      </c>
      <c r="N348" s="17">
        <f>TRUNC(1000/((1+M348/100)^(NETWORKDAYS($B348,$M$2-1,Feriados!$A$1:$A$936)/252)),6)</f>
        <v>856.71021199999996</v>
      </c>
      <c r="O348" s="19">
        <f t="shared" si="79"/>
        <v>0.22658847521404013</v>
      </c>
      <c r="P348" s="18">
        <f t="shared" si="80"/>
        <v>1.0499646727314913</v>
      </c>
      <c r="Q348" s="19">
        <f t="shared" si="71"/>
        <v>4.99646727314913</v>
      </c>
      <c r="R348" s="9">
        <v>3.4</v>
      </c>
      <c r="S348" s="20">
        <f t="shared" si="72"/>
        <v>1.0364130109778984</v>
      </c>
      <c r="T348" s="21">
        <f t="shared" si="81"/>
        <v>1.3268648495490254E-2</v>
      </c>
      <c r="U348" s="20">
        <f t="shared" si="82"/>
        <v>1.0364130109778984</v>
      </c>
      <c r="V348" s="21">
        <f t="shared" si="83"/>
        <v>3.6413010977898397</v>
      </c>
    </row>
    <row r="349" spans="1:22" x14ac:dyDescent="0.3">
      <c r="A349">
        <f t="shared" si="73"/>
        <v>347</v>
      </c>
      <c r="B349" s="7">
        <v>44337</v>
      </c>
      <c r="C349" s="8">
        <v>3.7501000000000002</v>
      </c>
      <c r="D349" s="11">
        <f>TRUNC(1000/((1+C349/100)^(NETWORKDAYS($B349,$C$2-1,Feriados!$A$1:$A$936)/252)),6)</f>
        <v>995.91780600000004</v>
      </c>
      <c r="E349" s="13">
        <f t="shared" si="74"/>
        <v>1.512050143854804E-2</v>
      </c>
      <c r="F349" s="12">
        <f t="shared" si="75"/>
        <v>1.0691103905456651</v>
      </c>
      <c r="G349" s="13">
        <f t="shared" si="76"/>
        <v>6.9110390545665146</v>
      </c>
      <c r="H349" s="8">
        <v>6.1277999999999997</v>
      </c>
      <c r="I349" s="14">
        <f>TRUNC(1000/((1+H349/100)^(NETWORKDAYS($B349,$H$2-1,Feriados!$A$1:$A$936)/252)),6)</f>
        <v>936.05406000000005</v>
      </c>
      <c r="J349" s="16">
        <f t="shared" si="77"/>
        <v>2.3603459125531856E-2</v>
      </c>
      <c r="K349" s="15">
        <f t="shared" si="78"/>
        <v>1.0703533046039297</v>
      </c>
      <c r="L349" s="16">
        <f t="shared" si="70"/>
        <v>7.0353304603929745</v>
      </c>
      <c r="M349" s="8">
        <v>7.5808999999999997</v>
      </c>
      <c r="N349" s="17">
        <f>TRUNC(1000/((1+M349/100)^(NETWORKDAYS($B349,$M$2-1,Feriados!$A$1:$A$936)/252)),6)</f>
        <v>857.29335300000002</v>
      </c>
      <c r="O349" s="19">
        <f t="shared" si="79"/>
        <v>6.806747390564194E-2</v>
      </c>
      <c r="P349" s="18">
        <f t="shared" si="80"/>
        <v>1.0506793571611213</v>
      </c>
      <c r="Q349" s="19">
        <f t="shared" si="71"/>
        <v>5.0679357161121263</v>
      </c>
      <c r="R349" s="9">
        <v>3.4</v>
      </c>
      <c r="S349" s="20">
        <f t="shared" si="72"/>
        <v>1.0365505289772865</v>
      </c>
      <c r="T349" s="21">
        <f t="shared" si="81"/>
        <v>1.3268648495490254E-2</v>
      </c>
      <c r="U349" s="20">
        <f t="shared" si="82"/>
        <v>1.0365505289772865</v>
      </c>
      <c r="V349" s="21">
        <f t="shared" si="83"/>
        <v>3.6550528977286501</v>
      </c>
    </row>
    <row r="350" spans="1:22" x14ac:dyDescent="0.3">
      <c r="A350">
        <f t="shared" si="73"/>
        <v>348</v>
      </c>
      <c r="B350" s="7">
        <v>44340</v>
      </c>
      <c r="C350" s="8">
        <v>3.7667000000000002</v>
      </c>
      <c r="D350" s="11">
        <f>TRUNC(1000/((1+C350/100)^(NETWORKDAYS($B350,$C$2-1,Feriados!$A$1:$A$936)/252)),6)</f>
        <v>996.04623700000002</v>
      </c>
      <c r="E350" s="13">
        <f t="shared" si="74"/>
        <v>1.2895742924379228E-2</v>
      </c>
      <c r="F350" s="12">
        <f t="shared" si="75"/>
        <v>1.0692482602732079</v>
      </c>
      <c r="G350" s="13">
        <f t="shared" si="76"/>
        <v>6.9248260273207851</v>
      </c>
      <c r="H350" s="8">
        <v>6.1738999999999997</v>
      </c>
      <c r="I350" s="14">
        <f>TRUNC(1000/((1+H350/100)^(NETWORKDAYS($B350,$H$2-1,Feriados!$A$1:$A$936)/252)),6)</f>
        <v>935.82493199999999</v>
      </c>
      <c r="J350" s="16">
        <f t="shared" si="77"/>
        <v>-2.4478073413847223E-2</v>
      </c>
      <c r="K350" s="15">
        <f t="shared" si="78"/>
        <v>1.0700913027362413</v>
      </c>
      <c r="L350" s="16">
        <f t="shared" si="70"/>
        <v>7.0091302736241312</v>
      </c>
      <c r="M350" s="8">
        <v>7.6349</v>
      </c>
      <c r="N350" s="17">
        <f>TRUNC(1000/((1+M350/100)^(NETWORKDAYS($B350,$M$2-1,Feriados!$A$1:$A$936)/252)),6)</f>
        <v>856.63739099999998</v>
      </c>
      <c r="O350" s="19">
        <f t="shared" si="79"/>
        <v>-7.6515465529336524E-2</v>
      </c>
      <c r="P350" s="18">
        <f t="shared" si="80"/>
        <v>1.0498754249597688</v>
      </c>
      <c r="Q350" s="19">
        <f t="shared" si="71"/>
        <v>4.9875424959768822</v>
      </c>
      <c r="R350" s="9">
        <v>3.4</v>
      </c>
      <c r="S350" s="20">
        <f t="shared" si="72"/>
        <v>1.0366880652234547</v>
      </c>
      <c r="T350" s="21">
        <f t="shared" si="81"/>
        <v>1.3268648495490254E-2</v>
      </c>
      <c r="U350" s="20">
        <f t="shared" si="82"/>
        <v>1.0366880652234547</v>
      </c>
      <c r="V350" s="21">
        <f t="shared" si="83"/>
        <v>3.6688065223454691</v>
      </c>
    </row>
    <row r="351" spans="1:22" x14ac:dyDescent="0.3">
      <c r="A351">
        <f t="shared" si="73"/>
        <v>349</v>
      </c>
      <c r="B351" s="7">
        <v>44341</v>
      </c>
      <c r="C351" s="8">
        <v>3.7736000000000001</v>
      </c>
      <c r="D351" s="11">
        <f>TRUNC(1000/((1+C351/100)^(NETWORKDAYS($B351,$C$2-1,Feriados!$A$1:$A$936)/252)),6)</f>
        <v>996.18556000000001</v>
      </c>
      <c r="E351" s="13">
        <f t="shared" si="74"/>
        <v>1.3987603669840531E-2</v>
      </c>
      <c r="F351" s="12">
        <f t="shared" si="75"/>
        <v>1.0693978224821015</v>
      </c>
      <c r="G351" s="13">
        <f t="shared" si="76"/>
        <v>6.9397822482101468</v>
      </c>
      <c r="H351" s="8">
        <v>6.0994000000000002</v>
      </c>
      <c r="I351" s="14">
        <f>TRUNC(1000/((1+H351/100)^(NETWORKDAYS($B351,$H$2-1,Feriados!$A$1:$A$936)/252)),6)</f>
        <v>936.77253800000005</v>
      </c>
      <c r="J351" s="16">
        <f t="shared" si="77"/>
        <v>0.10125889657319753</v>
      </c>
      <c r="K351" s="15">
        <f t="shared" si="78"/>
        <v>1.0711748653817177</v>
      </c>
      <c r="L351" s="16">
        <f t="shared" si="70"/>
        <v>7.1174865381717689</v>
      </c>
      <c r="M351" s="8">
        <v>7.54</v>
      </c>
      <c r="N351" s="17">
        <f>TRUNC(1000/((1+M351/100)^(NETWORKDAYS($B351,$M$2-1,Feriados!$A$1:$A$936)/252)),6)</f>
        <v>858.47566300000005</v>
      </c>
      <c r="O351" s="19">
        <f t="shared" si="79"/>
        <v>0.21459161359442813</v>
      </c>
      <c r="P351" s="18">
        <f t="shared" si="80"/>
        <v>1.0521283695749213</v>
      </c>
      <c r="Q351" s="19">
        <f t="shared" si="71"/>
        <v>5.2128369574921285</v>
      </c>
      <c r="R351" s="9">
        <v>3.4</v>
      </c>
      <c r="S351" s="20">
        <f t="shared" si="72"/>
        <v>1.0368256197188239</v>
      </c>
      <c r="T351" s="21">
        <f t="shared" si="81"/>
        <v>1.3268648495490254E-2</v>
      </c>
      <c r="U351" s="20">
        <f t="shared" si="82"/>
        <v>1.0368256197188239</v>
      </c>
      <c r="V351" s="21">
        <f t="shared" si="83"/>
        <v>3.6825619718823921</v>
      </c>
    </row>
    <row r="352" spans="1:22" x14ac:dyDescent="0.3">
      <c r="A352">
        <f t="shared" si="73"/>
        <v>350</v>
      </c>
      <c r="B352" s="7">
        <v>44342</v>
      </c>
      <c r="C352" s="8">
        <v>3.782</v>
      </c>
      <c r="D352" s="11">
        <f>TRUNC(1000/((1+C352/100)^(NETWORKDAYS($B352,$C$2-1,Feriados!$A$1:$A$936)/252)),6)</f>
        <v>996.32399899999996</v>
      </c>
      <c r="E352" s="13">
        <f t="shared" si="74"/>
        <v>1.3896908925281615E-2</v>
      </c>
      <c r="F352" s="12">
        <f t="shared" si="75"/>
        <v>1.0695464357235407</v>
      </c>
      <c r="G352" s="13">
        <f t="shared" si="76"/>
        <v>6.9546435723540689</v>
      </c>
      <c r="H352" s="8">
        <v>6.0712000000000002</v>
      </c>
      <c r="I352" s="14">
        <f>TRUNC(1000/((1+H352/100)^(NETWORKDAYS($B352,$H$2-1,Feriados!$A$1:$A$936)/252)),6)</f>
        <v>937.266479</v>
      </c>
      <c r="J352" s="16">
        <f t="shared" si="77"/>
        <v>5.2727954755638073E-2</v>
      </c>
      <c r="K352" s="15">
        <f t="shared" si="78"/>
        <v>1.07173967398009</v>
      </c>
      <c r="L352" s="16">
        <f t="shared" si="70"/>
        <v>7.1739673980089957</v>
      </c>
      <c r="M352" s="8">
        <v>7.46</v>
      </c>
      <c r="N352" s="17">
        <f>TRUNC(1000/((1+M352/100)^(NETWORKDAYS($B352,$M$2-1,Feriados!$A$1:$A$936)/252)),6)</f>
        <v>860.06334300000003</v>
      </c>
      <c r="O352" s="19">
        <f t="shared" si="79"/>
        <v>0.18494175996226492</v>
      </c>
      <c r="P352" s="18">
        <f t="shared" si="80"/>
        <v>1.0540741942986753</v>
      </c>
      <c r="Q352" s="19">
        <f t="shared" si="71"/>
        <v>5.4074194298675327</v>
      </c>
      <c r="R352" s="9">
        <v>3.4</v>
      </c>
      <c r="S352" s="20">
        <f t="shared" si="72"/>
        <v>1.0369631924658156</v>
      </c>
      <c r="T352" s="21">
        <f t="shared" si="81"/>
        <v>1.3268648495490254E-2</v>
      </c>
      <c r="U352" s="20">
        <f t="shared" si="82"/>
        <v>1.0369631924658156</v>
      </c>
      <c r="V352" s="21">
        <f t="shared" si="83"/>
        <v>3.6963192465815586</v>
      </c>
    </row>
    <row r="353" spans="1:22" x14ac:dyDescent="0.3">
      <c r="A353">
        <f t="shared" si="73"/>
        <v>351</v>
      </c>
      <c r="B353" s="7">
        <v>44343</v>
      </c>
      <c r="C353" s="8">
        <v>3.7909000000000002</v>
      </c>
      <c r="D353" s="11">
        <f>TRUNC(1000/((1+C353/100)^(NETWORKDAYS($B353,$C$2-1,Feriados!$A$1:$A$936)/252)),6)</f>
        <v>996.46264099999996</v>
      </c>
      <c r="E353" s="13">
        <f t="shared" si="74"/>
        <v>1.391535285100165E-2</v>
      </c>
      <c r="F353" s="12">
        <f t="shared" si="75"/>
        <v>1.069695266883977</v>
      </c>
      <c r="G353" s="13">
        <f t="shared" si="76"/>
        <v>6.9695266883976981</v>
      </c>
      <c r="H353" s="8">
        <v>6.0552000000000001</v>
      </c>
      <c r="I353" s="14">
        <f>TRUNC(1000/((1+H353/100)^(NETWORKDAYS($B353,$H$2-1,Feriados!$A$1:$A$936)/252)),6)</f>
        <v>937.64062699999999</v>
      </c>
      <c r="J353" s="16">
        <f t="shared" si="77"/>
        <v>3.9919063402238386E-2</v>
      </c>
      <c r="K353" s="15">
        <f t="shared" si="78"/>
        <v>1.072167502420053</v>
      </c>
      <c r="L353" s="16">
        <f t="shared" si="70"/>
        <v>7.2167502420052987</v>
      </c>
      <c r="M353" s="8">
        <v>7.35</v>
      </c>
      <c r="N353" s="17">
        <f>TRUNC(1000/((1+M353/100)^(NETWORKDAYS($B353,$M$2-1,Feriados!$A$1:$A$936)/252)),6)</f>
        <v>862.15351699999997</v>
      </c>
      <c r="O353" s="19">
        <f t="shared" si="79"/>
        <v>0.24302558840714195</v>
      </c>
      <c r="P353" s="18">
        <f t="shared" si="80"/>
        <v>1.0566358643116176</v>
      </c>
      <c r="Q353" s="19">
        <f t="shared" si="71"/>
        <v>5.6635864311617601</v>
      </c>
      <c r="R353" s="9">
        <v>3.4</v>
      </c>
      <c r="S353" s="20">
        <f t="shared" si="72"/>
        <v>1.0371007834668515</v>
      </c>
      <c r="T353" s="21">
        <f t="shared" si="81"/>
        <v>1.3268648495490254E-2</v>
      </c>
      <c r="U353" s="20">
        <f t="shared" si="82"/>
        <v>1.0371007834668515</v>
      </c>
      <c r="V353" s="21">
        <f t="shared" si="83"/>
        <v>3.7100783466851528</v>
      </c>
    </row>
    <row r="354" spans="1:22" x14ac:dyDescent="0.3">
      <c r="A354">
        <f t="shared" si="73"/>
        <v>352</v>
      </c>
      <c r="B354" s="7">
        <v>44344</v>
      </c>
      <c r="C354" s="8">
        <v>3.8060999999999998</v>
      </c>
      <c r="D354" s="11">
        <f>TRUNC(1000/((1+C354/100)^(NETWORKDAYS($B354,$C$2-1,Feriados!$A$1:$A$936)/252)),6)</f>
        <v>996.59646099999998</v>
      </c>
      <c r="E354" s="13">
        <f t="shared" si="74"/>
        <v>1.3429504980311258E-2</v>
      </c>
      <c r="F354" s="12">
        <f t="shared" si="75"/>
        <v>1.0698389216631172</v>
      </c>
      <c r="G354" s="13">
        <f t="shared" si="76"/>
        <v>6.9838921663117226</v>
      </c>
      <c r="H354" s="8">
        <v>6.085</v>
      </c>
      <c r="I354" s="14">
        <f>TRUNC(1000/((1+H354/100)^(NETWORKDAYS($B354,$H$2-1,Feriados!$A$1:$A$936)/252)),6)</f>
        <v>937.57190400000002</v>
      </c>
      <c r="J354" s="16">
        <f t="shared" si="77"/>
        <v>-7.3293539146090936E-3</v>
      </c>
      <c r="K354" s="15">
        <f t="shared" si="78"/>
        <v>1.0720889194692431</v>
      </c>
      <c r="L354" s="16">
        <f t="shared" si="70"/>
        <v>7.2088919469243118</v>
      </c>
      <c r="M354" s="8">
        <v>7.3009000000000004</v>
      </c>
      <c r="N354" s="17">
        <f>TRUNC(1000/((1+M354/100)^(NETWORKDAYS($B354,$M$2-1,Feriados!$A$1:$A$936)/252)),6)</f>
        <v>863.22010699999998</v>
      </c>
      <c r="O354" s="19">
        <f t="shared" si="79"/>
        <v>0.12371230633163588</v>
      </c>
      <c r="P354" s="18">
        <f t="shared" si="80"/>
        <v>1.0579430529088847</v>
      </c>
      <c r="Q354" s="19">
        <f t="shared" si="71"/>
        <v>5.7943052908884685</v>
      </c>
      <c r="R354" s="9">
        <v>3.4</v>
      </c>
      <c r="S354" s="20">
        <f t="shared" si="72"/>
        <v>1.0372383927243538</v>
      </c>
      <c r="T354" s="21">
        <f t="shared" si="81"/>
        <v>1.3268648495490254E-2</v>
      </c>
      <c r="U354" s="20">
        <f t="shared" si="82"/>
        <v>1.0372383927243538</v>
      </c>
      <c r="V354" s="21">
        <f t="shared" si="83"/>
        <v>3.7238392724353808</v>
      </c>
    </row>
    <row r="355" spans="1:22" x14ac:dyDescent="0.3">
      <c r="A355">
        <f t="shared" si="73"/>
        <v>353</v>
      </c>
      <c r="B355" s="7">
        <v>44347</v>
      </c>
      <c r="C355" s="8">
        <v>3.8188</v>
      </c>
      <c r="D355" s="11">
        <f>TRUNC(1000/((1+C355/100)^(NETWORKDAYS($B355,$C$2-1,Feriados!$A$1:$A$936)/252)),6)</f>
        <v>996.73355400000003</v>
      </c>
      <c r="E355" s="13">
        <f t="shared" si="74"/>
        <v>1.3756119489172214E-2</v>
      </c>
      <c r="F355" s="12">
        <f t="shared" si="75"/>
        <v>1.069986089983523</v>
      </c>
      <c r="G355" s="13">
        <f t="shared" si="76"/>
        <v>6.9986089983522959</v>
      </c>
      <c r="H355" s="8">
        <v>6.1448</v>
      </c>
      <c r="I355" s="14">
        <f>TRUNC(1000/((1+H355/100)^(NETWORKDAYS($B355,$H$2-1,Feriados!$A$1:$A$936)/252)),6)</f>
        <v>937.21725800000002</v>
      </c>
      <c r="J355" s="16">
        <f t="shared" si="77"/>
        <v>-3.7826005502827886E-2</v>
      </c>
      <c r="K355" s="15">
        <f t="shared" si="78"/>
        <v>1.0716833910555694</v>
      </c>
      <c r="L355" s="16">
        <f t="shared" si="70"/>
        <v>7.1683391055569423</v>
      </c>
      <c r="M355" s="8">
        <v>7.4062000000000001</v>
      </c>
      <c r="N355" s="17">
        <f>TRUNC(1000/((1+M355/100)^(NETWORKDAYS($B355,$M$2-1,Feriados!$A$1:$A$936)/252)),6)</f>
        <v>861.69885799999997</v>
      </c>
      <c r="O355" s="19">
        <f t="shared" si="79"/>
        <v>-0.17622956041731808</v>
      </c>
      <c r="P355" s="18">
        <f t="shared" si="80"/>
        <v>1.0560786445172778</v>
      </c>
      <c r="Q355" s="19">
        <f t="shared" si="71"/>
        <v>5.6078644517277842</v>
      </c>
      <c r="R355" s="9">
        <v>3.4</v>
      </c>
      <c r="S355" s="20">
        <f t="shared" si="72"/>
        <v>1.0373760202407447</v>
      </c>
      <c r="T355" s="21">
        <f t="shared" si="81"/>
        <v>1.3268648495490254E-2</v>
      </c>
      <c r="U355" s="20">
        <f t="shared" si="82"/>
        <v>1.0373760202407447</v>
      </c>
      <c r="V355" s="21">
        <f t="shared" si="83"/>
        <v>3.7376020240744712</v>
      </c>
    </row>
    <row r="356" spans="1:22" x14ac:dyDescent="0.3">
      <c r="A356">
        <f t="shared" si="73"/>
        <v>354</v>
      </c>
      <c r="B356" s="7">
        <v>44348</v>
      </c>
      <c r="C356" s="8">
        <v>3.8365</v>
      </c>
      <c r="D356" s="11">
        <f>TRUNC(1000/((1+C356/100)^(NETWORKDAYS($B356,$C$2-1,Feriados!$A$1:$A$936)/252)),6)</f>
        <v>996.86763599999995</v>
      </c>
      <c r="E356" s="13">
        <f t="shared" si="74"/>
        <v>1.3452140691150305E-2</v>
      </c>
      <c r="F356" s="12">
        <f t="shared" si="75"/>
        <v>1.0701300260177233</v>
      </c>
      <c r="G356" s="13">
        <f t="shared" si="76"/>
        <v>7.0130026017723335</v>
      </c>
      <c r="H356" s="8">
        <v>6.2431000000000001</v>
      </c>
      <c r="I356" s="14">
        <f>TRUNC(1000/((1+H356/100)^(NETWORKDAYS($B356,$H$2-1,Feriados!$A$1:$A$936)/252)),6)</f>
        <v>936.49947399999996</v>
      </c>
      <c r="J356" s="16">
        <f t="shared" si="77"/>
        <v>-7.6586724569260856E-2</v>
      </c>
      <c r="K356" s="15">
        <f t="shared" si="78"/>
        <v>1.0708626238486072</v>
      </c>
      <c r="L356" s="16">
        <f t="shared" si="70"/>
        <v>7.0862623848607198</v>
      </c>
      <c r="M356" s="8">
        <v>7.4778000000000002</v>
      </c>
      <c r="N356" s="17">
        <f>TRUNC(1000/((1+M356/100)^(NETWORKDAYS($B356,$M$2-1,Feriados!$A$1:$A$936)/252)),6)</f>
        <v>860.74963500000001</v>
      </c>
      <c r="O356" s="19">
        <f t="shared" si="79"/>
        <v>-0.11015716119238128</v>
      </c>
      <c r="P356" s="18">
        <f t="shared" si="80"/>
        <v>1.0549152982625187</v>
      </c>
      <c r="Q356" s="19">
        <f t="shared" si="71"/>
        <v>5.491529826251873</v>
      </c>
      <c r="R356" s="9">
        <v>3.4</v>
      </c>
      <c r="S356" s="20">
        <f t="shared" si="72"/>
        <v>1.037513666018447</v>
      </c>
      <c r="T356" s="21">
        <f t="shared" si="81"/>
        <v>1.3268648495490254E-2</v>
      </c>
      <c r="U356" s="20">
        <f t="shared" si="82"/>
        <v>1.037513666018447</v>
      </c>
      <c r="V356" s="21">
        <f t="shared" si="83"/>
        <v>3.7513666018446967</v>
      </c>
    </row>
    <row r="357" spans="1:22" x14ac:dyDescent="0.3">
      <c r="A357">
        <f t="shared" si="73"/>
        <v>355</v>
      </c>
      <c r="B357" s="7">
        <v>44349</v>
      </c>
      <c r="C357" s="8">
        <v>3.8647</v>
      </c>
      <c r="D357" s="11">
        <f>TRUNC(1000/((1+C357/100)^(NETWORKDAYS($B357,$C$2-1,Feriados!$A$1:$A$936)/252)),6)</f>
        <v>996.99508600000001</v>
      </c>
      <c r="E357" s="13">
        <f t="shared" si="74"/>
        <v>1.2785047422281259E-2</v>
      </c>
      <c r="F357" s="12">
        <f t="shared" si="75"/>
        <v>1.0702668426490298</v>
      </c>
      <c r="G357" s="13">
        <f t="shared" si="76"/>
        <v>7.0266842649029826</v>
      </c>
      <c r="H357" s="8">
        <v>6.2122999999999999</v>
      </c>
      <c r="I357" s="14">
        <f>TRUNC(1000/((1+H357/100)^(NETWORKDAYS($B357,$H$2-1,Feriados!$A$1:$A$936)/252)),6)</f>
        <v>937.01775499999997</v>
      </c>
      <c r="J357" s="16">
        <f t="shared" si="77"/>
        <v>5.5342369578315065E-2</v>
      </c>
      <c r="K357" s="15">
        <f t="shared" si="78"/>
        <v>1.0714552645995736</v>
      </c>
      <c r="L357" s="16">
        <f t="shared" si="70"/>
        <v>7.1455264599573631</v>
      </c>
      <c r="M357" s="8">
        <v>7.4130000000000003</v>
      </c>
      <c r="N357" s="17">
        <f>TRUNC(1000/((1+M357/100)^(NETWORKDAYS($B357,$M$2-1,Feriados!$A$1:$A$936)/252)),6)</f>
        <v>862.074342</v>
      </c>
      <c r="O357" s="19">
        <f t="shared" si="79"/>
        <v>0.15390154652810129</v>
      </c>
      <c r="P357" s="18">
        <f t="shared" si="80"/>
        <v>1.0565388292211062</v>
      </c>
      <c r="Q357" s="19">
        <f t="shared" si="71"/>
        <v>5.6538829221106202</v>
      </c>
      <c r="R357" s="9">
        <v>3.4</v>
      </c>
      <c r="S357" s="20">
        <f t="shared" si="72"/>
        <v>1.0376513300598835</v>
      </c>
      <c r="T357" s="21">
        <f t="shared" si="81"/>
        <v>1.3268648495490254E-2</v>
      </c>
      <c r="U357" s="20">
        <f t="shared" si="82"/>
        <v>1.0376513300598835</v>
      </c>
      <c r="V357" s="21">
        <f t="shared" si="83"/>
        <v>3.7651330059883525</v>
      </c>
    </row>
    <row r="358" spans="1:22" x14ac:dyDescent="0.3">
      <c r="A358">
        <f t="shared" si="73"/>
        <v>356</v>
      </c>
      <c r="B358" s="7">
        <v>44351</v>
      </c>
      <c r="C358" s="8">
        <v>3.8891</v>
      </c>
      <c r="D358" s="11">
        <f>TRUNC(1000/((1+C358/100)^(NETWORKDAYS($B358,$C$2-1,Feriados!$A$1:$A$936)/252)),6)</f>
        <v>997.12745800000005</v>
      </c>
      <c r="E358" s="13">
        <f t="shared" si="74"/>
        <v>1.3277096533248489E-2</v>
      </c>
      <c r="F358" s="12">
        <f t="shared" si="75"/>
        <v>1.0704089430108916</v>
      </c>
      <c r="G358" s="13">
        <f t="shared" si="76"/>
        <v>7.0408943010891623</v>
      </c>
      <c r="H358" s="8">
        <v>6.1432000000000002</v>
      </c>
      <c r="I358" s="14">
        <f>TRUNC(1000/((1+H358/100)^(NETWORKDAYS($B358,$H$2-1,Feriados!$A$1:$A$936)/252)),6)</f>
        <v>937.898055</v>
      </c>
      <c r="J358" s="16">
        <f t="shared" si="77"/>
        <v>9.3946992498561421E-2</v>
      </c>
      <c r="K358" s="15">
        <f t="shared" si="78"/>
        <v>1.0724618645966324</v>
      </c>
      <c r="L358" s="16">
        <f t="shared" si="70"/>
        <v>7.2461864596632397</v>
      </c>
      <c r="M358" s="8">
        <v>7.3139000000000003</v>
      </c>
      <c r="N358" s="17">
        <f>TRUNC(1000/((1+M358/100)^(NETWORKDAYS($B358,$M$2-1,Feriados!$A$1:$A$936)/252)),6)</f>
        <v>863.96933899999999</v>
      </c>
      <c r="O358" s="19">
        <f t="shared" si="79"/>
        <v>0.21981828105492873</v>
      </c>
      <c r="P358" s="18">
        <f t="shared" si="80"/>
        <v>1.058861294714178</v>
      </c>
      <c r="Q358" s="19">
        <f t="shared" si="71"/>
        <v>5.8861294714178003</v>
      </c>
      <c r="R358" s="9">
        <v>3.4</v>
      </c>
      <c r="S358" s="20">
        <f t="shared" si="72"/>
        <v>1.037789012367478</v>
      </c>
      <c r="T358" s="21">
        <f t="shared" si="81"/>
        <v>1.3268648495490254E-2</v>
      </c>
      <c r="U358" s="20">
        <f t="shared" si="82"/>
        <v>1.037789012367478</v>
      </c>
      <c r="V358" s="21">
        <f t="shared" si="83"/>
        <v>3.7789012367478003</v>
      </c>
    </row>
    <row r="359" spans="1:22" x14ac:dyDescent="0.3">
      <c r="A359">
        <f t="shared" si="73"/>
        <v>357</v>
      </c>
      <c r="B359" s="7">
        <v>44354</v>
      </c>
      <c r="C359" s="8">
        <v>3.9137</v>
      </c>
      <c r="D359" s="11">
        <f>TRUNC(1000/((1+C359/100)^(NETWORKDAYS($B359,$C$2-1,Feriados!$A$1:$A$936)/252)),6)</f>
        <v>997.261573</v>
      </c>
      <c r="E359" s="13">
        <f t="shared" si="74"/>
        <v>1.3450136080783714E-2</v>
      </c>
      <c r="F359" s="12">
        <f t="shared" si="75"/>
        <v>1.0705529144703474</v>
      </c>
      <c r="G359" s="13">
        <f t="shared" si="76"/>
        <v>7.0552914470347394</v>
      </c>
      <c r="H359" s="8">
        <v>6.2241</v>
      </c>
      <c r="I359" s="14">
        <f>TRUNC(1000/((1+H359/100)^(NETWORKDAYS($B359,$H$2-1,Feriados!$A$1:$A$936)/252)),6)</f>
        <v>937.35449000000006</v>
      </c>
      <c r="J359" s="16">
        <f t="shared" si="77"/>
        <v>-5.7955659157427064E-2</v>
      </c>
      <c r="K359" s="15">
        <f t="shared" si="78"/>
        <v>1.0718403122537934</v>
      </c>
      <c r="L359" s="16">
        <f t="shared" si="70"/>
        <v>7.1840312253793392</v>
      </c>
      <c r="M359" s="8">
        <v>7.4092000000000002</v>
      </c>
      <c r="N359" s="17">
        <f>TRUNC(1000/((1+M359/100)^(NETWORKDAYS($B359,$M$2-1,Feriados!$A$1:$A$936)/252)),6)</f>
        <v>862.62684200000001</v>
      </c>
      <c r="O359" s="19">
        <f t="shared" si="79"/>
        <v>-0.15538711148637141</v>
      </c>
      <c r="P359" s="18">
        <f t="shared" si="80"/>
        <v>1.0572159607336744</v>
      </c>
      <c r="Q359" s="19">
        <f t="shared" si="71"/>
        <v>5.7215960733674409</v>
      </c>
      <c r="R359" s="9">
        <v>3.4</v>
      </c>
      <c r="S359" s="20">
        <f t="shared" si="72"/>
        <v>1.0379267129436538</v>
      </c>
      <c r="T359" s="21">
        <f t="shared" si="81"/>
        <v>1.3268648495490254E-2</v>
      </c>
      <c r="U359" s="20">
        <f t="shared" si="82"/>
        <v>1.0379267129436538</v>
      </c>
      <c r="V359" s="21">
        <f t="shared" si="83"/>
        <v>3.7926712943653795</v>
      </c>
    </row>
    <row r="360" spans="1:22" x14ac:dyDescent="0.3">
      <c r="A360">
        <f t="shared" si="73"/>
        <v>358</v>
      </c>
      <c r="B360" s="7">
        <v>44355</v>
      </c>
      <c r="C360" s="8">
        <v>3.9456000000000002</v>
      </c>
      <c r="D360" s="11">
        <f>TRUNC(1000/((1+C360/100)^(NETWORKDAYS($B360,$C$2-1,Feriados!$A$1:$A$936)/252)),6)</f>
        <v>997.39285800000005</v>
      </c>
      <c r="E360" s="13">
        <f t="shared" si="74"/>
        <v>1.3164550159605604E-2</v>
      </c>
      <c r="F360" s="12">
        <f t="shared" si="75"/>
        <v>1.0706938479457579</v>
      </c>
      <c r="G360" s="13">
        <f t="shared" si="76"/>
        <v>7.0693847945757948</v>
      </c>
      <c r="H360" s="8">
        <v>6.2549999999999999</v>
      </c>
      <c r="I360" s="14">
        <f>TRUNC(1000/((1+H360/100)^(NETWORKDAYS($B360,$H$2-1,Feriados!$A$1:$A$936)/252)),6)</f>
        <v>937.28806499999996</v>
      </c>
      <c r="J360" s="16">
        <f t="shared" si="77"/>
        <v>-7.086433223368882E-3</v>
      </c>
      <c r="K360" s="15">
        <f t="shared" si="78"/>
        <v>1.0717643570058044</v>
      </c>
      <c r="L360" s="16">
        <f t="shared" si="70"/>
        <v>7.1764357005804413</v>
      </c>
      <c r="M360" s="8">
        <v>7.3949999999999996</v>
      </c>
      <c r="N360" s="17">
        <f>TRUNC(1000/((1+M360/100)^(NETWORKDAYS($B360,$M$2-1,Feriados!$A$1:$A$936)/252)),6)</f>
        <v>863.106988</v>
      </c>
      <c r="O360" s="19">
        <f t="shared" si="79"/>
        <v>5.5660915777533404E-2</v>
      </c>
      <c r="P360" s="18">
        <f t="shared" si="80"/>
        <v>1.0578044168191649</v>
      </c>
      <c r="Q360" s="19">
        <f t="shared" si="71"/>
        <v>5.7804416819164928</v>
      </c>
      <c r="R360" s="9">
        <v>3.4</v>
      </c>
      <c r="S360" s="20">
        <f t="shared" si="72"/>
        <v>1.0380644317908352</v>
      </c>
      <c r="T360" s="21">
        <f t="shared" si="81"/>
        <v>1.3268648495490254E-2</v>
      </c>
      <c r="U360" s="20">
        <f t="shared" si="82"/>
        <v>1.0380644317908352</v>
      </c>
      <c r="V360" s="21">
        <f t="shared" si="83"/>
        <v>3.8064431790835185</v>
      </c>
    </row>
    <row r="361" spans="1:22" x14ac:dyDescent="0.3">
      <c r="A361">
        <f t="shared" si="73"/>
        <v>359</v>
      </c>
      <c r="B361" s="7">
        <v>44356</v>
      </c>
      <c r="C361" s="8">
        <v>3.9733999999999998</v>
      </c>
      <c r="D361" s="11">
        <f>TRUNC(1000/((1+C361/100)^(NETWORKDAYS($B361,$C$2-1,Feriados!$A$1:$A$936)/252)),6)</f>
        <v>997.52909499999998</v>
      </c>
      <c r="E361" s="13">
        <f t="shared" si="74"/>
        <v>1.3659311765379378E-2</v>
      </c>
      <c r="F361" s="12">
        <f t="shared" si="75"/>
        <v>1.0708400973565015</v>
      </c>
      <c r="G361" s="13">
        <f t="shared" si="76"/>
        <v>7.0840097356501541</v>
      </c>
      <c r="H361" s="8">
        <v>6.3384999999999998</v>
      </c>
      <c r="I361" s="14">
        <f>TRUNC(1000/((1+H361/100)^(NETWORKDAYS($B361,$H$2-1,Feriados!$A$1:$A$936)/252)),6)</f>
        <v>936.73087099999998</v>
      </c>
      <c r="J361" s="16">
        <f t="shared" si="77"/>
        <v>-5.944746559852776E-2</v>
      </c>
      <c r="K361" s="15">
        <f t="shared" si="78"/>
        <v>1.0711272202583761</v>
      </c>
      <c r="L361" s="16">
        <f t="shared" si="70"/>
        <v>7.1127220258376145</v>
      </c>
      <c r="M361" s="8">
        <v>7.4631999999999996</v>
      </c>
      <c r="N361" s="17">
        <f>TRUNC(1000/((1+M361/100)^(NETWORKDAYS($B361,$M$2-1,Feriados!$A$1:$A$936)/252)),6)</f>
        <v>862.22331399999996</v>
      </c>
      <c r="O361" s="19">
        <f t="shared" si="79"/>
        <v>-0.10238290412266648</v>
      </c>
      <c r="P361" s="18">
        <f t="shared" si="80"/>
        <v>1.0567214059372876</v>
      </c>
      <c r="Q361" s="19">
        <f t="shared" si="71"/>
        <v>5.6721405937287583</v>
      </c>
      <c r="R361" s="9">
        <v>3.4</v>
      </c>
      <c r="S361" s="20">
        <f t="shared" si="72"/>
        <v>1.0382021689114462</v>
      </c>
      <c r="T361" s="21">
        <f t="shared" si="81"/>
        <v>1.3268648495490254E-2</v>
      </c>
      <c r="U361" s="20">
        <f t="shared" si="82"/>
        <v>1.0382021689114462</v>
      </c>
      <c r="V361" s="21">
        <f t="shared" si="83"/>
        <v>3.8202168911446233</v>
      </c>
    </row>
    <row r="362" spans="1:22" x14ac:dyDescent="0.3">
      <c r="A362">
        <f t="shared" si="73"/>
        <v>360</v>
      </c>
      <c r="B362" s="7">
        <v>44357</v>
      </c>
      <c r="C362" s="8">
        <v>4.0190999999999999</v>
      </c>
      <c r="D362" s="11">
        <f>TRUNC(1000/((1+C362/100)^(NETWORKDAYS($B362,$C$2-1,Feriados!$A$1:$A$936)/252)),6)</f>
        <v>997.65725099999997</v>
      </c>
      <c r="E362" s="13">
        <f t="shared" si="74"/>
        <v>1.2847344567923358E-2</v>
      </c>
      <c r="F362" s="12">
        <f t="shared" si="75"/>
        <v>1.0709776718735804</v>
      </c>
      <c r="G362" s="13">
        <f t="shared" si="76"/>
        <v>7.0977671873580395</v>
      </c>
      <c r="H362" s="8">
        <v>6.4219999999999997</v>
      </c>
      <c r="I362" s="14">
        <f>TRUNC(1000/((1+H362/100)^(NETWORKDAYS($B362,$H$2-1,Feriados!$A$1:$A$936)/252)),6)</f>
        <v>936.18045600000005</v>
      </c>
      <c r="J362" s="16">
        <f t="shared" si="77"/>
        <v>-5.8759139582142961E-2</v>
      </c>
      <c r="K362" s="15">
        <f t="shared" si="78"/>
        <v>1.0704978351199221</v>
      </c>
      <c r="L362" s="16">
        <f t="shared" si="70"/>
        <v>7.0497835119922136</v>
      </c>
      <c r="M362" s="8">
        <v>7.5648999999999997</v>
      </c>
      <c r="N362" s="17">
        <f>TRUNC(1000/((1+M362/100)^(NETWORKDAYS($B362,$M$2-1,Feriados!$A$1:$A$936)/252)),6)</f>
        <v>860.79426999999998</v>
      </c>
      <c r="O362" s="19">
        <f t="shared" si="79"/>
        <v>-0.16573942930984131</v>
      </c>
      <c r="P362" s="18">
        <f t="shared" si="80"/>
        <v>1.0549700019096921</v>
      </c>
      <c r="Q362" s="19">
        <f t="shared" si="71"/>
        <v>5.4970001909692146</v>
      </c>
      <c r="R362" s="9">
        <v>3.4</v>
      </c>
      <c r="S362" s="20">
        <f t="shared" si="72"/>
        <v>1.0383399243079117</v>
      </c>
      <c r="T362" s="21">
        <f t="shared" si="81"/>
        <v>1.3268648495490254E-2</v>
      </c>
      <c r="U362" s="20">
        <f t="shared" si="82"/>
        <v>1.0383399243079117</v>
      </c>
      <c r="V362" s="21">
        <f t="shared" si="83"/>
        <v>3.8339924307911666</v>
      </c>
    </row>
    <row r="363" spans="1:22" x14ac:dyDescent="0.3">
      <c r="A363">
        <f t="shared" si="73"/>
        <v>361</v>
      </c>
      <c r="B363" s="7">
        <v>44358</v>
      </c>
      <c r="C363" s="8">
        <v>4.0693999999999999</v>
      </c>
      <c r="D363" s="11">
        <f>TRUNC(1000/((1+C363/100)^(NETWORKDAYS($B363,$C$2-1,Feriados!$A$1:$A$936)/252)),6)</f>
        <v>997.78646400000002</v>
      </c>
      <c r="E363" s="13">
        <f t="shared" si="74"/>
        <v>1.2951642447389666E-2</v>
      </c>
      <c r="F363" s="12">
        <f t="shared" si="75"/>
        <v>1.0711163810723328</v>
      </c>
      <c r="G363" s="13">
        <f t="shared" si="76"/>
        <v>7.1116381072332757</v>
      </c>
      <c r="H363" s="8">
        <v>6.4023000000000003</v>
      </c>
      <c r="I363" s="14">
        <f>TRUNC(1000/((1+H363/100)^(NETWORKDAYS($B363,$H$2-1,Feriados!$A$1:$A$936)/252)),6)</f>
        <v>936.59472000000005</v>
      </c>
      <c r="J363" s="16">
        <f t="shared" si="77"/>
        <v>4.4250443100479764E-2</v>
      </c>
      <c r="K363" s="15">
        <f t="shared" si="78"/>
        <v>1.0709715351553437</v>
      </c>
      <c r="L363" s="16">
        <f t="shared" si="70"/>
        <v>7.0971535155343712</v>
      </c>
      <c r="M363" s="8">
        <v>7.65</v>
      </c>
      <c r="N363" s="17">
        <f>TRUNC(1000/((1+M363/100)^(NETWORKDAYS($B363,$M$2-1,Feriados!$A$1:$A$936)/252)),6)</f>
        <v>859.64751799999999</v>
      </c>
      <c r="O363" s="19">
        <f t="shared" si="79"/>
        <v>-0.13322021764852199</v>
      </c>
      <c r="P363" s="18">
        <f t="shared" si="80"/>
        <v>1.0535645685770214</v>
      </c>
      <c r="Q363" s="19">
        <f t="shared" si="71"/>
        <v>5.356456857702141</v>
      </c>
      <c r="R363" s="9">
        <v>3.4</v>
      </c>
      <c r="S363" s="20">
        <f t="shared" si="72"/>
        <v>1.0384776979826564</v>
      </c>
      <c r="T363" s="21">
        <f t="shared" si="81"/>
        <v>1.3268648495490254E-2</v>
      </c>
      <c r="U363" s="20">
        <f t="shared" si="82"/>
        <v>1.0384776979826564</v>
      </c>
      <c r="V363" s="21">
        <f t="shared" si="83"/>
        <v>3.8477697982656434</v>
      </c>
    </row>
    <row r="364" spans="1:22" x14ac:dyDescent="0.3">
      <c r="A364">
        <f t="shared" si="73"/>
        <v>362</v>
      </c>
      <c r="B364" s="7">
        <v>44361</v>
      </c>
      <c r="C364" s="8">
        <v>4.1097999999999999</v>
      </c>
      <c r="D364" s="11">
        <f>TRUNC(1000/((1+C364/100)^(NETWORKDAYS($B364,$C$2-1,Feriados!$A$1:$A$936)/252)),6)</f>
        <v>997.92443000000003</v>
      </c>
      <c r="E364" s="13">
        <f t="shared" si="74"/>
        <v>1.3827207020522536E-2</v>
      </c>
      <c r="F364" s="12">
        <f t="shared" si="75"/>
        <v>1.0712644865517744</v>
      </c>
      <c r="G364" s="13">
        <f t="shared" si="76"/>
        <v>7.126448655177442</v>
      </c>
      <c r="H364" s="8">
        <v>6.41</v>
      </c>
      <c r="I364" s="14">
        <f>TRUNC(1000/((1+H364/100)^(NETWORKDAYS($B364,$H$2-1,Feriados!$A$1:$A$936)/252)),6)</f>
        <v>936.75410499999998</v>
      </c>
      <c r="J364" s="16">
        <f t="shared" si="77"/>
        <v>1.7017499308558115E-2</v>
      </c>
      <c r="K364" s="15">
        <f t="shared" si="78"/>
        <v>1.0711537877289337</v>
      </c>
      <c r="L364" s="16">
        <f t="shared" si="70"/>
        <v>7.115378772893366</v>
      </c>
      <c r="M364" s="8">
        <v>7.6432000000000002</v>
      </c>
      <c r="N364" s="17">
        <f>TRUNC(1000/((1+M364/100)^(NETWORKDAYS($B364,$M$2-1,Feriados!$A$1:$A$936)/252)),6)</f>
        <v>860.01025200000004</v>
      </c>
      <c r="O364" s="19">
        <f t="shared" si="79"/>
        <v>4.2195666526656517E-2</v>
      </c>
      <c r="P364" s="18">
        <f t="shared" si="80"/>
        <v>1.0540091271690213</v>
      </c>
      <c r="Q364" s="19">
        <f t="shared" si="71"/>
        <v>5.4009127169021287</v>
      </c>
      <c r="R364" s="9">
        <v>3.4</v>
      </c>
      <c r="S364" s="20">
        <f t="shared" si="72"/>
        <v>1.0386154899381057</v>
      </c>
      <c r="T364" s="21">
        <f t="shared" si="81"/>
        <v>1.3268648495490254E-2</v>
      </c>
      <c r="U364" s="20">
        <f t="shared" si="82"/>
        <v>1.0386154899381057</v>
      </c>
      <c r="V364" s="21">
        <f t="shared" si="83"/>
        <v>3.8615489938105707</v>
      </c>
    </row>
    <row r="365" spans="1:22" x14ac:dyDescent="0.3">
      <c r="A365">
        <f t="shared" si="73"/>
        <v>363</v>
      </c>
      <c r="B365" s="7">
        <v>44362</v>
      </c>
      <c r="C365" s="8">
        <v>4.16</v>
      </c>
      <c r="D365" s="11">
        <f>TRUNC(1000/((1+C365/100)^(NETWORKDAYS($B365,$C$2-1,Feriados!$A$1:$A$936)/252)),6)</f>
        <v>998.06102499999997</v>
      </c>
      <c r="E365" s="13">
        <f t="shared" si="74"/>
        <v>1.3687910215809396E-2</v>
      </c>
      <c r="F365" s="12">
        <f t="shared" si="75"/>
        <v>1.0714111202728676</v>
      </c>
      <c r="G365" s="13">
        <f t="shared" si="76"/>
        <v>7.1411120272867556</v>
      </c>
      <c r="H365" s="8">
        <v>6.4634</v>
      </c>
      <c r="I365" s="14">
        <f>TRUNC(1000/((1+H365/100)^(NETWORKDAYS($B365,$H$2-1,Feriados!$A$1:$A$936)/252)),6)</f>
        <v>936.49273900000003</v>
      </c>
      <c r="J365" s="16">
        <f t="shared" si="77"/>
        <v>-2.7901238820826624E-2</v>
      </c>
      <c r="K365" s="15">
        <f t="shared" si="78"/>
        <v>1.070854922552481</v>
      </c>
      <c r="L365" s="16">
        <f t="shared" si="70"/>
        <v>7.0854922552481048</v>
      </c>
      <c r="M365" s="8">
        <v>7.6375000000000002</v>
      </c>
      <c r="N365" s="17">
        <f>TRUNC(1000/((1+M365/100)^(NETWORKDAYS($B365,$M$2-1,Feriados!$A$1:$A$936)/252)),6)</f>
        <v>860.35474599999998</v>
      </c>
      <c r="O365" s="19">
        <f t="shared" si="79"/>
        <v>4.0056964344170609E-2</v>
      </c>
      <c r="P365" s="18">
        <f t="shared" si="80"/>
        <v>1.0544313312292757</v>
      </c>
      <c r="Q365" s="19">
        <f t="shared" si="71"/>
        <v>5.4431331229275681</v>
      </c>
      <c r="R365" s="9">
        <v>3.4</v>
      </c>
      <c r="S365" s="20">
        <f t="shared" si="72"/>
        <v>1.0387533001766853</v>
      </c>
      <c r="T365" s="21">
        <f t="shared" si="81"/>
        <v>1.3268648495490254E-2</v>
      </c>
      <c r="U365" s="20">
        <f t="shared" si="82"/>
        <v>1.0387533001766853</v>
      </c>
      <c r="V365" s="21">
        <f t="shared" si="83"/>
        <v>3.8753300176685324</v>
      </c>
    </row>
    <row r="366" spans="1:22" x14ac:dyDescent="0.3">
      <c r="A366">
        <f t="shared" si="73"/>
        <v>364</v>
      </c>
      <c r="B366" s="7">
        <v>44363</v>
      </c>
      <c r="C366" s="8">
        <v>4.2079000000000004</v>
      </c>
      <c r="D366" s="11">
        <f>TRUNC(1000/((1+C366/100)^(NETWORKDAYS($B366,$C$2-1,Feriados!$A$1:$A$936)/252)),6)</f>
        <v>998.20242900000005</v>
      </c>
      <c r="E366" s="13">
        <f t="shared" si="74"/>
        <v>1.416787114796314E-2</v>
      </c>
      <c r="F366" s="12">
        <f t="shared" si="75"/>
        <v>1.0715629164198528</v>
      </c>
      <c r="G366" s="13">
        <f t="shared" si="76"/>
        <v>7.1562916419852796</v>
      </c>
      <c r="H366" s="8">
        <v>6.5186000000000002</v>
      </c>
      <c r="I366" s="14">
        <f>TRUNC(1000/((1+H366/100)^(NETWORKDAYS($B366,$H$2-1,Feriados!$A$1:$A$936)/252)),6)</f>
        <v>936.21890699999994</v>
      </c>
      <c r="J366" s="16">
        <f t="shared" si="77"/>
        <v>-2.9240162640498113E-2</v>
      </c>
      <c r="K366" s="15">
        <f t="shared" si="78"/>
        <v>1.0705418028314828</v>
      </c>
      <c r="L366" s="16">
        <f t="shared" si="70"/>
        <v>7.0541802831482814</v>
      </c>
      <c r="M366" s="8">
        <v>7.6692</v>
      </c>
      <c r="N366" s="17">
        <f>TRUNC(1000/((1+M366/100)^(NETWORKDAYS($B366,$M$2-1,Feriados!$A$1:$A$936)/252)),6)</f>
        <v>860.08932200000004</v>
      </c>
      <c r="O366" s="19">
        <f t="shared" si="79"/>
        <v>-3.0850530113768482E-2</v>
      </c>
      <c r="P366" s="18">
        <f t="shared" si="80"/>
        <v>1.0541060335739059</v>
      </c>
      <c r="Q366" s="19">
        <f t="shared" si="71"/>
        <v>5.4106033573905865</v>
      </c>
      <c r="R366" s="9">
        <v>3.4</v>
      </c>
      <c r="S366" s="20">
        <f t="shared" si="72"/>
        <v>1.0388911287008211</v>
      </c>
      <c r="T366" s="21">
        <f t="shared" si="81"/>
        <v>1.3268648495490254E-2</v>
      </c>
      <c r="U366" s="20">
        <f t="shared" si="82"/>
        <v>1.0388911287008211</v>
      </c>
      <c r="V366" s="21">
        <f t="shared" si="83"/>
        <v>3.889112870082112</v>
      </c>
    </row>
    <row r="367" spans="1:22" x14ac:dyDescent="0.3">
      <c r="A367">
        <f t="shared" si="73"/>
        <v>365</v>
      </c>
      <c r="B367" s="7">
        <v>44364</v>
      </c>
      <c r="C367" s="8">
        <v>4.2439999999999998</v>
      </c>
      <c r="D367" s="11">
        <f>TRUNC(1000/((1+C367/100)^(NETWORKDAYS($B367,$C$2-1,Feriados!$A$1:$A$936)/252)),6)</f>
        <v>998.351989</v>
      </c>
      <c r="E367" s="13">
        <f t="shared" si="74"/>
        <v>1.498293288564323E-2</v>
      </c>
      <c r="F367" s="12">
        <f t="shared" si="75"/>
        <v>1.0717234679724474</v>
      </c>
      <c r="G367" s="13">
        <f t="shared" si="76"/>
        <v>7.1723467972447441</v>
      </c>
      <c r="H367" s="8">
        <v>6.6768000000000001</v>
      </c>
      <c r="I367" s="14">
        <f>TRUNC(1000/((1+H367/100)^(NETWORKDAYS($B367,$H$2-1,Feriados!$A$1:$A$936)/252)),6)</f>
        <v>935.00973399999998</v>
      </c>
      <c r="J367" s="16">
        <f t="shared" si="77"/>
        <v>-0.12915494346024126</v>
      </c>
      <c r="K367" s="15">
        <f t="shared" si="78"/>
        <v>1.0691591451713176</v>
      </c>
      <c r="L367" s="16">
        <f t="shared" si="70"/>
        <v>6.9159145171317604</v>
      </c>
      <c r="M367" s="8">
        <v>7.7762000000000002</v>
      </c>
      <c r="N367" s="17">
        <f>TRUNC(1000/((1+M367/100)^(NETWORKDAYS($B367,$M$2-1,Feriados!$A$1:$A$936)/252)),6)</f>
        <v>858.603658</v>
      </c>
      <c r="O367" s="19">
        <f t="shared" si="79"/>
        <v>-0.17273368730417182</v>
      </c>
      <c r="P367" s="18">
        <f t="shared" si="80"/>
        <v>1.0522852373540179</v>
      </c>
      <c r="Q367" s="19">
        <f t="shared" si="71"/>
        <v>5.2285237354017911</v>
      </c>
      <c r="R367" s="9">
        <v>4.1500000000000004</v>
      </c>
      <c r="S367" s="20">
        <f t="shared" si="72"/>
        <v>1.0390289755129392</v>
      </c>
      <c r="T367" s="21">
        <f t="shared" si="81"/>
        <v>1.3268648495490254E-2</v>
      </c>
      <c r="U367" s="20">
        <f t="shared" si="82"/>
        <v>1.0390289755129392</v>
      </c>
      <c r="V367" s="21">
        <f t="shared" si="83"/>
        <v>3.9028975512939157</v>
      </c>
    </row>
    <row r="368" spans="1:22" x14ac:dyDescent="0.3">
      <c r="A368">
        <f t="shared" si="73"/>
        <v>366</v>
      </c>
      <c r="B368" s="7">
        <v>44365</v>
      </c>
      <c r="C368" s="8">
        <v>4.2454999999999998</v>
      </c>
      <c r="D368" s="11">
        <f>TRUNC(1000/((1+C368/100)^(NETWORKDAYS($B368,$C$2-1,Feriados!$A$1:$A$936)/252)),6)</f>
        <v>998.51615500000003</v>
      </c>
      <c r="E368" s="13">
        <f t="shared" si="74"/>
        <v>1.6443699397483691E-2</v>
      </c>
      <c r="F368" s="12">
        <f t="shared" si="75"/>
        <v>1.0718996989578931</v>
      </c>
      <c r="G368" s="13">
        <f t="shared" si="76"/>
        <v>7.1899698957893055</v>
      </c>
      <c r="H368" s="8">
        <v>6.72</v>
      </c>
      <c r="I368" s="14">
        <f>TRUNC(1000/((1+H368/100)^(NETWORKDAYS($B368,$H$2-1,Feriados!$A$1:$A$936)/252)),6)</f>
        <v>934.85747300000003</v>
      </c>
      <c r="J368" s="16">
        <f t="shared" si="77"/>
        <v>-1.6284429398250033E-2</v>
      </c>
      <c r="K368" s="15">
        <f t="shared" si="78"/>
        <v>1.0689850387051671</v>
      </c>
      <c r="L368" s="16">
        <f t="shared" si="70"/>
        <v>6.8985038705167145</v>
      </c>
      <c r="M368" s="8">
        <v>7.9100999999999999</v>
      </c>
      <c r="N368" s="17">
        <f>TRUNC(1000/((1+M368/100)^(NETWORKDAYS($B368,$M$2-1,Feriados!$A$1:$A$936)/252)),6)</f>
        <v>856.694975</v>
      </c>
      <c r="O368" s="19">
        <f t="shared" si="79"/>
        <v>-0.22230082322802769</v>
      </c>
      <c r="P368" s="18">
        <f t="shared" si="80"/>
        <v>1.049945998608673</v>
      </c>
      <c r="Q368" s="19">
        <f t="shared" si="71"/>
        <v>4.9945998608672992</v>
      </c>
      <c r="R368" s="9">
        <v>4.1500000000000004</v>
      </c>
      <c r="S368" s="20">
        <f t="shared" si="72"/>
        <v>1.039196643711259</v>
      </c>
      <c r="T368" s="21">
        <f t="shared" si="81"/>
        <v>1.6137008906524919E-2</v>
      </c>
      <c r="U368" s="20">
        <f t="shared" si="82"/>
        <v>1.039196643711259</v>
      </c>
      <c r="V368" s="21">
        <f t="shared" si="83"/>
        <v>3.9196643711258972</v>
      </c>
    </row>
    <row r="369" spans="1:22" x14ac:dyDescent="0.3">
      <c r="A369">
        <f t="shared" si="73"/>
        <v>367</v>
      </c>
      <c r="B369" s="7">
        <v>44368</v>
      </c>
      <c r="C369" s="8">
        <v>4.2464000000000004</v>
      </c>
      <c r="D369" s="11">
        <f>TRUNC(1000/((1+C369/100)^(NETWORKDAYS($B369,$C$2-1,Feriados!$A$1:$A$936)/252)),6)</f>
        <v>998.68064400000003</v>
      </c>
      <c r="E369" s="13">
        <f t="shared" si="74"/>
        <v>1.6473343888967484E-2</v>
      </c>
      <c r="F369" s="12">
        <f t="shared" si="75"/>
        <v>1.0720762766814471</v>
      </c>
      <c r="G369" s="13">
        <f t="shared" si="76"/>
        <v>7.2076276681447116</v>
      </c>
      <c r="H369" s="8">
        <v>6.6482999999999999</v>
      </c>
      <c r="I369" s="14">
        <f>TRUNC(1000/((1+H369/100)^(NETWORKDAYS($B369,$H$2-1,Feriados!$A$1:$A$936)/252)),6)</f>
        <v>935.74741500000005</v>
      </c>
      <c r="J369" s="16">
        <f t="shared" si="77"/>
        <v>9.5195473716880308E-2</v>
      </c>
      <c r="K369" s="15">
        <f t="shared" si="78"/>
        <v>1.0700026640767251</v>
      </c>
      <c r="L369" s="16">
        <f t="shared" si="70"/>
        <v>7.0002664076725063</v>
      </c>
      <c r="M369" s="8">
        <v>7.7672999999999996</v>
      </c>
      <c r="N369" s="17">
        <f>TRUNC(1000/((1+M369/100)^(NETWORKDAYS($B369,$M$2-1,Feriados!$A$1:$A$936)/252)),6)</f>
        <v>859.25798899999995</v>
      </c>
      <c r="O369" s="19">
        <f t="shared" si="79"/>
        <v>0.29917462746877899</v>
      </c>
      <c r="P369" s="18">
        <f t="shared" si="80"/>
        <v>1.0530871706386338</v>
      </c>
      <c r="Q369" s="19">
        <f t="shared" si="71"/>
        <v>5.3087170638633774</v>
      </c>
      <c r="R369" s="9">
        <v>4.1500000000000004</v>
      </c>
      <c r="S369" s="20">
        <f t="shared" si="72"/>
        <v>1.0393643389662111</v>
      </c>
      <c r="T369" s="21">
        <f t="shared" si="81"/>
        <v>1.6137008906524919E-2</v>
      </c>
      <c r="U369" s="20">
        <f t="shared" si="82"/>
        <v>1.0393643389662111</v>
      </c>
      <c r="V369" s="21">
        <f t="shared" si="83"/>
        <v>3.9364338966211054</v>
      </c>
    </row>
    <row r="370" spans="1:22" x14ac:dyDescent="0.3">
      <c r="A370">
        <f t="shared" si="73"/>
        <v>368</v>
      </c>
      <c r="B370" s="7">
        <v>44369</v>
      </c>
      <c r="C370" s="8">
        <v>4.2702999999999998</v>
      </c>
      <c r="D370" s="11">
        <f>TRUNC(1000/((1+C370/100)^(NETWORKDAYS($B370,$C$2-1,Feriados!$A$1:$A$936)/252)),6)</f>
        <v>998.83910800000001</v>
      </c>
      <c r="E370" s="13">
        <f t="shared" si="74"/>
        <v>1.5867334663188792E-2</v>
      </c>
      <c r="F370" s="12">
        <f t="shared" si="75"/>
        <v>1.0722463866121128</v>
      </c>
      <c r="G370" s="13">
        <f t="shared" si="76"/>
        <v>7.2246386612112801</v>
      </c>
      <c r="H370" s="8">
        <v>6.83</v>
      </c>
      <c r="I370" s="14">
        <f>TRUNC(1000/((1+H370/100)^(NETWORKDAYS($B370,$H$2-1,Feriados!$A$1:$A$936)/252)),6)</f>
        <v>934.35031700000002</v>
      </c>
      <c r="J370" s="16">
        <f t="shared" si="77"/>
        <v>-0.14930289708575684</v>
      </c>
      <c r="K370" s="15">
        <f t="shared" si="78"/>
        <v>1.0684051191003638</v>
      </c>
      <c r="L370" s="16">
        <f t="shared" si="70"/>
        <v>6.8405119100363843</v>
      </c>
      <c r="M370" s="8">
        <v>7.89</v>
      </c>
      <c r="N370" s="17">
        <f>TRUNC(1000/((1+M370/100)^(NETWORKDAYS($B370,$M$2-1,Feriados!$A$1:$A$936)/252)),6)</f>
        <v>857.53597200000002</v>
      </c>
      <c r="O370" s="19">
        <f t="shared" si="79"/>
        <v>-0.20040744712819247</v>
      </c>
      <c r="P370" s="18">
        <f t="shared" si="80"/>
        <v>1.0509767055239223</v>
      </c>
      <c r="Q370" s="19">
        <f t="shared" si="71"/>
        <v>5.0976705523922305</v>
      </c>
      <c r="R370" s="9">
        <v>4.1500000000000004</v>
      </c>
      <c r="S370" s="20">
        <f t="shared" si="72"/>
        <v>1.0395320612821612</v>
      </c>
      <c r="T370" s="21">
        <f t="shared" si="81"/>
        <v>1.6137008906524919E-2</v>
      </c>
      <c r="U370" s="20">
        <f t="shared" si="82"/>
        <v>1.0395320612821612</v>
      </c>
      <c r="V370" s="21">
        <f t="shared" si="83"/>
        <v>3.9532061282161246</v>
      </c>
    </row>
    <row r="371" spans="1:22" x14ac:dyDescent="0.3">
      <c r="A371">
        <f t="shared" si="73"/>
        <v>369</v>
      </c>
      <c r="B371" s="7">
        <v>44370</v>
      </c>
      <c r="C371" s="8">
        <v>4.3033999999999999</v>
      </c>
      <c r="D371" s="11">
        <f>TRUNC(1000/((1+C371/100)^(NETWORKDAYS($B371,$C$2-1,Feriados!$A$1:$A$936)/252)),6)</f>
        <v>998.99731699999995</v>
      </c>
      <c r="E371" s="13">
        <f t="shared" si="74"/>
        <v>1.583928770236831E-2</v>
      </c>
      <c r="F371" s="12">
        <f t="shared" si="75"/>
        <v>1.0724162228021665</v>
      </c>
      <c r="G371" s="13">
        <f t="shared" si="76"/>
        <v>7.241622280216653</v>
      </c>
      <c r="H371" s="8">
        <v>6.8540000000000001</v>
      </c>
      <c r="I371" s="14">
        <f>TRUNC(1000/((1+H371/100)^(NETWORKDAYS($B371,$H$2-1,Feriados!$A$1:$A$936)/252)),6)</f>
        <v>934.380402</v>
      </c>
      <c r="J371" s="16">
        <f t="shared" si="77"/>
        <v>3.2198843894715168E-3</v>
      </c>
      <c r="K371" s="15">
        <f t="shared" si="78"/>
        <v>1.0684395205100101</v>
      </c>
      <c r="L371" s="16">
        <f t="shared" si="70"/>
        <v>6.8439520510010121</v>
      </c>
      <c r="M371" s="8">
        <v>7.8986999999999998</v>
      </c>
      <c r="N371" s="17">
        <f>TRUNC(1000/((1+M371/100)^(NETWORKDAYS($B371,$M$2-1,Feriados!$A$1:$A$936)/252)),6)</f>
        <v>857.65473899999995</v>
      </c>
      <c r="O371" s="19">
        <f t="shared" si="79"/>
        <v>1.3849798011733583E-2</v>
      </c>
      <c r="P371" s="18">
        <f t="shared" si="80"/>
        <v>1.0511222636747877</v>
      </c>
      <c r="Q371" s="19">
        <f t="shared" si="71"/>
        <v>5.1122263674787671</v>
      </c>
      <c r="R371" s="9">
        <v>4.1500000000000004</v>
      </c>
      <c r="S371" s="20">
        <f t="shared" si="72"/>
        <v>1.0396998106634765</v>
      </c>
      <c r="T371" s="21">
        <f t="shared" si="81"/>
        <v>1.6137008906524919E-2</v>
      </c>
      <c r="U371" s="20">
        <f t="shared" si="82"/>
        <v>1.0396998106634765</v>
      </c>
      <c r="V371" s="21">
        <f t="shared" si="83"/>
        <v>3.9699810663476498</v>
      </c>
    </row>
    <row r="372" spans="1:22" x14ac:dyDescent="0.3">
      <c r="A372">
        <f t="shared" si="73"/>
        <v>370</v>
      </c>
      <c r="B372" s="7">
        <v>44371</v>
      </c>
      <c r="C372" s="8">
        <v>4.3011999999999997</v>
      </c>
      <c r="D372" s="11">
        <f>TRUNC(1000/((1+C372/100)^(NETWORKDAYS($B372,$C$2-1,Feriados!$A$1:$A$936)/252)),6)</f>
        <v>999.16477899999995</v>
      </c>
      <c r="E372" s="13">
        <f t="shared" si="74"/>
        <v>1.6763007983122691E-2</v>
      </c>
      <c r="F372" s="12">
        <f t="shared" si="75"/>
        <v>1.0725959920192072</v>
      </c>
      <c r="G372" s="13">
        <f t="shared" si="76"/>
        <v>7.2595992019207189</v>
      </c>
      <c r="H372" s="8">
        <v>6.7949999999999999</v>
      </c>
      <c r="I372" s="14">
        <f>TRUNC(1000/((1+H372/100)^(NETWORKDAYS($B372,$H$2-1,Feriados!$A$1:$A$936)/252)),6)</f>
        <v>935.15283199999999</v>
      </c>
      <c r="J372" s="16">
        <f t="shared" si="77"/>
        <v>8.2667615710541043E-2</v>
      </c>
      <c r="K372" s="15">
        <f t="shared" si="78"/>
        <v>1.0693227739869249</v>
      </c>
      <c r="L372" s="16">
        <f t="shared" si="70"/>
        <v>6.9322773986924879</v>
      </c>
      <c r="M372" s="8">
        <v>7.8185000000000002</v>
      </c>
      <c r="N372" s="17">
        <f>TRUNC(1000/((1+M372/100)^(NETWORKDAYS($B372,$M$2-1,Feriados!$A$1:$A$936)/252)),6)</f>
        <v>859.20043399999997</v>
      </c>
      <c r="O372" s="19">
        <f t="shared" si="79"/>
        <v>0.18022345469719259</v>
      </c>
      <c r="P372" s="18">
        <f t="shared" si="80"/>
        <v>1.0530166325314738</v>
      </c>
      <c r="Q372" s="19">
        <f t="shared" si="71"/>
        <v>5.3016632531473817</v>
      </c>
      <c r="R372" s="9">
        <v>4.1500000000000004</v>
      </c>
      <c r="S372" s="20">
        <f t="shared" si="72"/>
        <v>1.0398675871145244</v>
      </c>
      <c r="T372" s="21">
        <f t="shared" si="81"/>
        <v>1.6137008906524919E-2</v>
      </c>
      <c r="U372" s="20">
        <f t="shared" si="82"/>
        <v>1.0398675871145244</v>
      </c>
      <c r="V372" s="21">
        <f t="shared" si="83"/>
        <v>3.9867587114524428</v>
      </c>
    </row>
    <row r="373" spans="1:22" x14ac:dyDescent="0.3">
      <c r="A373">
        <f t="shared" si="73"/>
        <v>371</v>
      </c>
      <c r="B373" s="7">
        <v>44372</v>
      </c>
      <c r="C373" s="8">
        <v>4.3346</v>
      </c>
      <c r="D373" s="11">
        <f>TRUNC(1000/((1+C373/100)^(NETWORKDAYS($B373,$C$2-1,Feriados!$A$1:$A$936)/252)),6)</f>
        <v>999.32668899999999</v>
      </c>
      <c r="E373" s="13">
        <f t="shared" si="74"/>
        <v>1.620453436739222E-2</v>
      </c>
      <c r="F373" s="12">
        <f t="shared" si="75"/>
        <v>1.0727698012053573</v>
      </c>
      <c r="G373" s="13">
        <f t="shared" si="76"/>
        <v>7.2769801205357254</v>
      </c>
      <c r="H373" s="8">
        <v>6.7724000000000002</v>
      </c>
      <c r="I373" s="14">
        <f>TRUNC(1000/((1+H373/100)^(NETWORKDAYS($B373,$H$2-1,Feriados!$A$1:$A$936)/252)),6)</f>
        <v>935.59795699999995</v>
      </c>
      <c r="J373" s="16">
        <f t="shared" si="77"/>
        <v>4.7599171468903911E-2</v>
      </c>
      <c r="K373" s="15">
        <f t="shared" si="78"/>
        <v>1.069831762767671</v>
      </c>
      <c r="L373" s="16">
        <f t="shared" si="70"/>
        <v>6.9831762767671002</v>
      </c>
      <c r="M373" s="8">
        <v>7.7850999999999999</v>
      </c>
      <c r="N373" s="17">
        <f>TRUNC(1000/((1+M373/100)^(NETWORKDAYS($B373,$M$2-1,Feriados!$A$1:$A$936)/252)),6)</f>
        <v>859.99304299999994</v>
      </c>
      <c r="O373" s="19">
        <f t="shared" si="79"/>
        <v>9.2249604240768335E-2</v>
      </c>
      <c r="P373" s="18">
        <f t="shared" si="80"/>
        <v>1.0539880362075735</v>
      </c>
      <c r="Q373" s="19">
        <f t="shared" si="71"/>
        <v>5.3988036207573531</v>
      </c>
      <c r="R373" s="9">
        <v>4.1500000000000004</v>
      </c>
      <c r="S373" s="20">
        <f t="shared" si="72"/>
        <v>1.0400353906396731</v>
      </c>
      <c r="T373" s="21">
        <f t="shared" si="81"/>
        <v>1.6137008906524919E-2</v>
      </c>
      <c r="U373" s="20">
        <f t="shared" si="82"/>
        <v>1.0400353906396731</v>
      </c>
      <c r="V373" s="21">
        <f t="shared" si="83"/>
        <v>4.0035390639673096</v>
      </c>
    </row>
    <row r="374" spans="1:22" x14ac:dyDescent="0.3">
      <c r="A374">
        <f t="shared" si="73"/>
        <v>372</v>
      </c>
      <c r="B374" s="7">
        <v>44375</v>
      </c>
      <c r="C374" s="8">
        <v>4.3395000000000001</v>
      </c>
      <c r="D374" s="11">
        <f>TRUNC(1000/((1+C374/100)^(NETWORKDAYS($B374,$C$2-1,Feriados!$A$1:$A$936)/252)),6)</f>
        <v>999.494415</v>
      </c>
      <c r="E374" s="13">
        <f t="shared" si="74"/>
        <v>1.6783900785033445E-2</v>
      </c>
      <c r="F374" s="12">
        <f t="shared" si="75"/>
        <v>1.0729498538244433</v>
      </c>
      <c r="G374" s="13">
        <f t="shared" si="76"/>
        <v>7.29498538244433</v>
      </c>
      <c r="H374" s="8">
        <v>6.6336000000000004</v>
      </c>
      <c r="I374" s="14">
        <f>TRUNC(1000/((1+H374/100)^(NETWORKDAYS($B374,$H$2-1,Feriados!$A$1:$A$936)/252)),6)</f>
        <v>937.07393100000002</v>
      </c>
      <c r="J374" s="16">
        <f t="shared" si="77"/>
        <v>0.15775729189626553</v>
      </c>
      <c r="K374" s="15">
        <f t="shared" si="78"/>
        <v>1.0715195003844593</v>
      </c>
      <c r="L374" s="16">
        <f t="shared" si="70"/>
        <v>7.1519500384459311</v>
      </c>
      <c r="M374" s="8">
        <v>7.6009000000000002</v>
      </c>
      <c r="N374" s="17">
        <f>TRUNC(1000/((1+M374/100)^(NETWORKDAYS($B374,$M$2-1,Feriados!$A$1:$A$936)/252)),6)</f>
        <v>863.20845399999996</v>
      </c>
      <c r="O374" s="19">
        <f t="shared" si="79"/>
        <v>0.37388802458022674</v>
      </c>
      <c r="P374" s="18">
        <f t="shared" si="80"/>
        <v>1.0579287712554619</v>
      </c>
      <c r="Q374" s="19">
        <f t="shared" si="71"/>
        <v>5.7928771255461919</v>
      </c>
      <c r="R374" s="9">
        <v>4.1500000000000004</v>
      </c>
      <c r="S374" s="20">
        <f t="shared" si="72"/>
        <v>1.0402032212432917</v>
      </c>
      <c r="T374" s="21">
        <f t="shared" si="81"/>
        <v>1.6137008906524919E-2</v>
      </c>
      <c r="U374" s="20">
        <f t="shared" si="82"/>
        <v>1.0402032212432917</v>
      </c>
      <c r="V374" s="21">
        <f t="shared" si="83"/>
        <v>4.0203221243291676</v>
      </c>
    </row>
    <row r="375" spans="1:22" x14ac:dyDescent="0.3">
      <c r="A375">
        <f t="shared" si="73"/>
        <v>373</v>
      </c>
      <c r="B375" s="7">
        <v>44376</v>
      </c>
      <c r="C375" s="8">
        <v>4.3426999999999998</v>
      </c>
      <c r="D375" s="11">
        <f>TRUNC(1000/((1+C375/100)^(NETWORKDAYS($B375,$C$2-1,Feriados!$A$1:$A$936)/252)),6)</f>
        <v>999.66267200000004</v>
      </c>
      <c r="E375" s="13">
        <f t="shared" si="74"/>
        <v>1.6834211124638898E-2</v>
      </c>
      <c r="F375" s="12">
        <f t="shared" si="75"/>
        <v>1.0731304764680976</v>
      </c>
      <c r="G375" s="13">
        <f t="shared" si="76"/>
        <v>7.3130476468097561</v>
      </c>
      <c r="H375" s="8">
        <v>6.5563000000000002</v>
      </c>
      <c r="I375" s="14">
        <f>TRUNC(1000/((1+H375/100)^(NETWORKDAYS($B375,$H$2-1,Feriados!$A$1:$A$936)/252)),6)</f>
        <v>937.99815899999999</v>
      </c>
      <c r="J375" s="16">
        <f t="shared" si="77"/>
        <v>9.86291443422882E-2</v>
      </c>
      <c r="K375" s="15">
        <f t="shared" si="78"/>
        <v>1.0725763308991492</v>
      </c>
      <c r="L375" s="16">
        <f t="shared" si="70"/>
        <v>7.2576330899149166</v>
      </c>
      <c r="M375" s="8">
        <v>7.5617000000000001</v>
      </c>
      <c r="N375" s="17">
        <f>TRUNC(1000/((1+M375/100)^(NETWORKDAYS($B375,$M$2-1,Feriados!$A$1:$A$936)/252)),6)</f>
        <v>864.09015899999997</v>
      </c>
      <c r="O375" s="19">
        <f t="shared" si="79"/>
        <v>0.10214276701232539</v>
      </c>
      <c r="P375" s="18">
        <f t="shared" si="80"/>
        <v>1.0590093689754418</v>
      </c>
      <c r="Q375" s="19">
        <f t="shared" si="71"/>
        <v>5.9009368975441845</v>
      </c>
      <c r="R375" s="9">
        <v>4.1500000000000004</v>
      </c>
      <c r="S375" s="20">
        <f t="shared" si="72"/>
        <v>1.0403710789297496</v>
      </c>
      <c r="T375" s="21">
        <f t="shared" si="81"/>
        <v>1.6137008906524919E-2</v>
      </c>
      <c r="U375" s="20">
        <f t="shared" si="82"/>
        <v>1.0403710789297496</v>
      </c>
      <c r="V375" s="21">
        <f t="shared" si="83"/>
        <v>4.037107892974956</v>
      </c>
    </row>
    <row r="376" spans="1:22" x14ac:dyDescent="0.3">
      <c r="A376">
        <f t="shared" si="73"/>
        <v>374</v>
      </c>
      <c r="B376" s="7">
        <v>44377</v>
      </c>
      <c r="C376" s="8">
        <v>4.3449</v>
      </c>
      <c r="D376" s="11">
        <f>TRUNC(1000/((1+C376/100)^(NETWORKDAYS($B376,$C$2-1,Feriados!$A$1:$A$936)/252)),6)</f>
        <v>999.83123799999998</v>
      </c>
      <c r="E376" s="13">
        <f t="shared" si="74"/>
        <v>1.6862288121921587E-2</v>
      </c>
      <c r="F376" s="12">
        <f t="shared" si="75"/>
        <v>1.0733114308209637</v>
      </c>
      <c r="G376" s="13">
        <f t="shared" si="76"/>
        <v>7.3311430820963697</v>
      </c>
      <c r="H376" s="8">
        <v>6.6554000000000002</v>
      </c>
      <c r="I376" s="14">
        <f>TRUNC(1000/((1+H376/100)^(NETWORKDAYS($B376,$H$2-1,Feriados!$A$1:$A$936)/252)),6)</f>
        <v>937.35933299999999</v>
      </c>
      <c r="J376" s="16">
        <f t="shared" si="77"/>
        <v>-6.8105250940053708E-2</v>
      </c>
      <c r="K376" s="15">
        <f t="shared" si="78"/>
        <v>1.0718458500974666</v>
      </c>
      <c r="L376" s="16">
        <f t="shared" si="70"/>
        <v>7.1845850097466579</v>
      </c>
      <c r="M376" s="8">
        <v>7.6816000000000004</v>
      </c>
      <c r="N376" s="17">
        <f>TRUNC(1000/((1+M376/100)^(NETWORKDAYS($B376,$M$2-1,Feriados!$A$1:$A$936)/252)),6)</f>
        <v>862.41638699999999</v>
      </c>
      <c r="O376" s="19">
        <f t="shared" si="79"/>
        <v>-0.19370339802701197</v>
      </c>
      <c r="P376" s="18">
        <f t="shared" si="80"/>
        <v>1.056958031842312</v>
      </c>
      <c r="Q376" s="19">
        <f t="shared" si="71"/>
        <v>5.6958031842311962</v>
      </c>
      <c r="R376" s="9">
        <v>4.1500000000000004</v>
      </c>
      <c r="S376" s="20">
        <f t="shared" si="72"/>
        <v>1.0405389637034173</v>
      </c>
      <c r="T376" s="21">
        <f t="shared" si="81"/>
        <v>1.6137008906524919E-2</v>
      </c>
      <c r="U376" s="20">
        <f t="shared" si="82"/>
        <v>1.0405389637034173</v>
      </c>
      <c r="V376" s="21">
        <f t="shared" si="83"/>
        <v>4.0538963703417252</v>
      </c>
    </row>
    <row r="377" spans="1:22" x14ac:dyDescent="0.3">
      <c r="A377">
        <f t="shared" si="73"/>
        <v>375</v>
      </c>
      <c r="B377" s="7">
        <v>44378</v>
      </c>
      <c r="C377" s="8">
        <f>+C376</f>
        <v>4.3449</v>
      </c>
      <c r="D377" s="32">
        <v>1000</v>
      </c>
      <c r="E377" s="13">
        <f t="shared" si="74"/>
        <v>1.6879048541995623E-2</v>
      </c>
      <c r="F377" s="12">
        <f t="shared" si="75"/>
        <v>1.0734925955783787</v>
      </c>
      <c r="G377" s="13">
        <f t="shared" si="76"/>
        <v>7.3492595578378728</v>
      </c>
      <c r="H377" s="8">
        <v>6.6951999999999998</v>
      </c>
      <c r="I377" s="14">
        <f>TRUNC(1000/((1+H377/100)^(NETWORKDAYS($B377,$H$2-1,Feriados!$A$1:$A$936)/252)),6)</f>
        <v>937.24928499999999</v>
      </c>
      <c r="J377" s="16">
        <f t="shared" si="77"/>
        <v>-1.174021489153132E-2</v>
      </c>
      <c r="K377" s="15">
        <f t="shared" si="78"/>
        <v>1.0717200130913591</v>
      </c>
      <c r="L377" s="16">
        <f t="shared" si="70"/>
        <v>7.1720013091359114</v>
      </c>
      <c r="M377" s="8">
        <v>7.7632000000000003</v>
      </c>
      <c r="N377" s="17">
        <f>TRUNC(1000/((1+M377/100)^(NETWORKDAYS($B377,$M$2-1,Feriados!$A$1:$A$936)/252)),6)</f>
        <v>861.36633200000006</v>
      </c>
      <c r="O377" s="19">
        <f t="shared" si="79"/>
        <v>-0.12175731071769613</v>
      </c>
      <c r="P377" s="18">
        <f t="shared" si="80"/>
        <v>1.055671108167326</v>
      </c>
      <c r="Q377" s="19">
        <f t="shared" si="71"/>
        <v>5.5671108167326011</v>
      </c>
      <c r="R377" s="9">
        <v>4.1500000000000004</v>
      </c>
      <c r="S377" s="20">
        <f t="shared" si="72"/>
        <v>1.0407068755686659</v>
      </c>
      <c r="T377" s="21">
        <f t="shared" si="81"/>
        <v>1.6137008906524919E-2</v>
      </c>
      <c r="U377" s="20">
        <f t="shared" si="82"/>
        <v>1.0407068755686659</v>
      </c>
      <c r="V377" s="21">
        <f t="shared" si="83"/>
        <v>4.0706875568665923</v>
      </c>
    </row>
    <row r="378" spans="1:22" x14ac:dyDescent="0.3">
      <c r="A378">
        <f t="shared" si="73"/>
        <v>376</v>
      </c>
      <c r="B378" s="7">
        <v>44379</v>
      </c>
      <c r="C378" s="33"/>
      <c r="D378" s="33"/>
      <c r="E378" s="33"/>
      <c r="F378" s="33"/>
      <c r="G378" s="33"/>
      <c r="H378" s="8">
        <v>6.6551</v>
      </c>
      <c r="I378" s="14">
        <f>TRUNC(1000/((1+H378/100)^(NETWORKDAYS($B378,$H$2-1,Feriados!$A$1:$A$936)/252)),6)</f>
        <v>937.84142299999996</v>
      </c>
      <c r="J378" s="16">
        <f t="shared" si="77"/>
        <v>6.3178282392595264E-2</v>
      </c>
      <c r="K378" s="15">
        <f t="shared" si="78"/>
        <v>1.0723971073876879</v>
      </c>
      <c r="L378" s="16">
        <f t="shared" si="70"/>
        <v>7.2397107387687898</v>
      </c>
      <c r="M378" s="8">
        <v>7.7167000000000003</v>
      </c>
      <c r="N378" s="17">
        <f>TRUNC(1000/((1+M378/100)^(NETWORKDAYS($B378,$M$2-1,Feriados!$A$1:$A$936)/252)),6)</f>
        <v>862.36303899999996</v>
      </c>
      <c r="O378" s="19">
        <f t="shared" si="79"/>
        <v>0.11571232389424591</v>
      </c>
      <c r="P378" s="18">
        <f t="shared" si="80"/>
        <v>1.0568926497392666</v>
      </c>
      <c r="Q378" s="19">
        <f t="shared" si="71"/>
        <v>5.6892649739266554</v>
      </c>
      <c r="R378" s="9">
        <v>4.1500000000000004</v>
      </c>
      <c r="S378" s="20">
        <f t="shared" si="72"/>
        <v>1.0408748145298672</v>
      </c>
      <c r="T378" s="21">
        <f t="shared" si="81"/>
        <v>1.6137008906524919E-2</v>
      </c>
      <c r="U378" s="20">
        <f t="shared" si="82"/>
        <v>1.0408748145298672</v>
      </c>
      <c r="V378" s="21">
        <f t="shared" si="83"/>
        <v>4.0874814529867187</v>
      </c>
    </row>
    <row r="379" spans="1:22" x14ac:dyDescent="0.3">
      <c r="A379">
        <f t="shared" si="73"/>
        <v>377</v>
      </c>
      <c r="B379" s="7">
        <v>44382</v>
      </c>
      <c r="C379" s="33"/>
      <c r="D379" s="33"/>
      <c r="E379" s="33"/>
      <c r="F379" s="33"/>
      <c r="G379" s="33"/>
      <c r="H379" s="8">
        <v>6.74</v>
      </c>
      <c r="I379" s="14">
        <f>TRUNC(1000/((1+H379/100)^(NETWORKDAYS($B379,$H$2-1,Feriados!$A$1:$A$936)/252)),6)</f>
        <v>937.34101399999997</v>
      </c>
      <c r="J379" s="16">
        <f t="shared" si="77"/>
        <v>-5.3357528013564526E-2</v>
      </c>
      <c r="K379" s="15">
        <f t="shared" si="78"/>
        <v>1.0718249028006968</v>
      </c>
      <c r="L379" s="16">
        <f t="shared" si="70"/>
        <v>7.1824902800696755</v>
      </c>
      <c r="M379" s="8">
        <v>7.8118999999999996</v>
      </c>
      <c r="N379" s="17">
        <f>TRUNC(1000/((1+M379/100)^(NETWORKDAYS($B379,$M$2-1,Feriados!$A$1:$A$936)/252)),6)</f>
        <v>861.10376799999995</v>
      </c>
      <c r="O379" s="19">
        <f t="shared" si="79"/>
        <v>-0.14602562297432176</v>
      </c>
      <c r="P379" s="18">
        <f t="shared" si="80"/>
        <v>1.0553493156633149</v>
      </c>
      <c r="Q379" s="19">
        <f t="shared" si="71"/>
        <v>5.5349315663314913</v>
      </c>
      <c r="R379" s="9">
        <v>4.1500000000000004</v>
      </c>
      <c r="S379" s="20">
        <f t="shared" si="72"/>
        <v>1.0410427805913935</v>
      </c>
      <c r="T379" s="21">
        <f t="shared" si="81"/>
        <v>1.6137008906524919E-2</v>
      </c>
      <c r="U379" s="20">
        <f t="shared" si="82"/>
        <v>1.0410427805913935</v>
      </c>
      <c r="V379" s="21">
        <f t="shared" si="83"/>
        <v>4.1042780591393546</v>
      </c>
    </row>
    <row r="380" spans="1:22" x14ac:dyDescent="0.3">
      <c r="A380">
        <f t="shared" si="73"/>
        <v>378</v>
      </c>
      <c r="B380" s="7">
        <v>44383</v>
      </c>
      <c r="C380" s="33"/>
      <c r="D380" s="33"/>
      <c r="E380" s="33"/>
      <c r="F380" s="33"/>
      <c r="G380" s="33"/>
      <c r="H380" s="8">
        <v>6.83</v>
      </c>
      <c r="I380" s="14">
        <f>TRUNC(1000/((1+H380/100)^(NETWORKDAYS($B380,$H$2-1,Feriados!$A$1:$A$936)/252)),6)</f>
        <v>936.80318199999999</v>
      </c>
      <c r="J380" s="16">
        <f t="shared" si="77"/>
        <v>-5.7378477199543365E-2</v>
      </c>
      <c r="K380" s="15">
        <f t="shared" si="78"/>
        <v>1.0712099059932243</v>
      </c>
      <c r="L380" s="16">
        <f t="shared" si="70"/>
        <v>7.1209905993224298</v>
      </c>
      <c r="M380" s="8">
        <v>7.9219999999999997</v>
      </c>
      <c r="N380" s="17">
        <f>TRUNC(1000/((1+M380/100)^(NETWORKDAYS($B380,$M$2-1,Feriados!$A$1:$A$936)/252)),6)</f>
        <v>859.61816699999997</v>
      </c>
      <c r="O380" s="19">
        <f t="shared" si="79"/>
        <v>-0.17252287763767082</v>
      </c>
      <c r="P380" s="18">
        <f t="shared" si="80"/>
        <v>1.0535285966548031</v>
      </c>
      <c r="Q380" s="19">
        <f t="shared" si="71"/>
        <v>5.352859665480314</v>
      </c>
      <c r="R380" s="9">
        <v>4.1500000000000004</v>
      </c>
      <c r="S380" s="20">
        <f t="shared" si="72"/>
        <v>1.0412107737576184</v>
      </c>
      <c r="T380" s="21">
        <f t="shared" si="81"/>
        <v>1.6137008906524919E-2</v>
      </c>
      <c r="U380" s="20">
        <f t="shared" si="82"/>
        <v>1.0412107737576184</v>
      </c>
      <c r="V380" s="21">
        <f t="shared" si="83"/>
        <v>4.1210773757618391</v>
      </c>
    </row>
    <row r="381" spans="1:22" x14ac:dyDescent="0.3">
      <c r="A381">
        <f t="shared" si="73"/>
        <v>379</v>
      </c>
      <c r="B381" s="7">
        <v>44384</v>
      </c>
      <c r="C381" s="33"/>
      <c r="D381" s="33"/>
      <c r="E381" s="33"/>
      <c r="F381" s="33"/>
      <c r="G381" s="33"/>
      <c r="H381" s="8">
        <v>6.8150000000000004</v>
      </c>
      <c r="I381" s="14">
        <f>TRUNC(1000/((1+H381/100)^(NETWORKDAYS($B381,$H$2-1,Feriados!$A$1:$A$936)/252)),6)</f>
        <v>937.17832399999998</v>
      </c>
      <c r="J381" s="16">
        <f t="shared" si="77"/>
        <v>4.004491094906637E-2</v>
      </c>
      <c r="K381" s="15">
        <f t="shared" si="78"/>
        <v>1.0716388710461568</v>
      </c>
      <c r="L381" s="16">
        <f t="shared" si="70"/>
        <v>7.1638871046156849</v>
      </c>
      <c r="M381" s="8">
        <v>7.8472999999999997</v>
      </c>
      <c r="N381" s="17">
        <f>TRUNC(1000/((1+M381/100)^(NETWORKDAYS($B381,$M$2-1,Feriados!$A$1:$A$936)/252)),6)</f>
        <v>861.05803500000002</v>
      </c>
      <c r="O381" s="19">
        <f t="shared" si="79"/>
        <v>0.16750088065553559</v>
      </c>
      <c r="P381" s="18">
        <f t="shared" si="80"/>
        <v>1.0552932663321579</v>
      </c>
      <c r="Q381" s="19">
        <f t="shared" si="71"/>
        <v>5.529326633215792</v>
      </c>
      <c r="R381" s="9">
        <v>4.1500000000000004</v>
      </c>
      <c r="S381" s="20">
        <f t="shared" si="72"/>
        <v>1.0413787940329153</v>
      </c>
      <c r="T381" s="21">
        <f t="shared" si="81"/>
        <v>1.6137008906524919E-2</v>
      </c>
      <c r="U381" s="20">
        <f t="shared" si="82"/>
        <v>1.0413787940329153</v>
      </c>
      <c r="V381" s="21">
        <f t="shared" si="83"/>
        <v>4.1378794032915334</v>
      </c>
    </row>
    <row r="382" spans="1:22" x14ac:dyDescent="0.3">
      <c r="A382">
        <f t="shared" si="73"/>
        <v>380</v>
      </c>
      <c r="B382" s="7">
        <v>44385</v>
      </c>
      <c r="C382" s="33"/>
      <c r="D382" s="33"/>
      <c r="E382" s="33"/>
      <c r="F382" s="33"/>
      <c r="G382" s="33"/>
      <c r="H382" s="8">
        <v>6.899</v>
      </c>
      <c r="I382" s="14">
        <f>TRUNC(1000/((1+H382/100)^(NETWORKDAYS($B382,$H$2-1,Feriados!$A$1:$A$936)/252)),6)</f>
        <v>936.70153300000004</v>
      </c>
      <c r="J382" s="16">
        <f t="shared" si="77"/>
        <v>-5.0875163006858237E-2</v>
      </c>
      <c r="K382" s="15">
        <f t="shared" si="78"/>
        <v>1.0710936730236673</v>
      </c>
      <c r="L382" s="16">
        <f t="shared" ref="L382:L445" si="84">+(K382-1)*100</f>
        <v>7.1093673023667314</v>
      </c>
      <c r="M382" s="8">
        <v>7.9161000000000001</v>
      </c>
      <c r="N382" s="17">
        <f>TRUNC(1000/((1+M382/100)^(NETWORKDAYS($B382,$M$2-1,Feriados!$A$1:$A$936)/252)),6)</f>
        <v>860.23138500000005</v>
      </c>
      <c r="O382" s="19">
        <f t="shared" si="79"/>
        <v>-9.6003981891878976E-2</v>
      </c>
      <c r="P382" s="18">
        <f t="shared" si="80"/>
        <v>1.0542801427758421</v>
      </c>
      <c r="Q382" s="19">
        <f t="shared" ref="Q382:Q445" si="85">+(P382-1)*100</f>
        <v>5.4280142775842144</v>
      </c>
      <c r="R382" s="9">
        <v>4.1500000000000004</v>
      </c>
      <c r="S382" s="20">
        <f t="shared" ref="S382:S445" si="86">+((R381/100+1)^(1/252))*S381</f>
        <v>1.0415468414216591</v>
      </c>
      <c r="T382" s="21">
        <f t="shared" si="81"/>
        <v>1.6137008906524919E-2</v>
      </c>
      <c r="U382" s="20">
        <f t="shared" si="82"/>
        <v>1.0415468414216591</v>
      </c>
      <c r="V382" s="21">
        <f t="shared" si="83"/>
        <v>4.1546841421659098</v>
      </c>
    </row>
    <row r="383" spans="1:22" x14ac:dyDescent="0.3">
      <c r="A383">
        <f t="shared" si="73"/>
        <v>381</v>
      </c>
      <c r="B383" s="7">
        <v>44386</v>
      </c>
      <c r="C383" s="33"/>
      <c r="D383" s="33"/>
      <c r="E383" s="33"/>
      <c r="F383" s="33"/>
      <c r="G383" s="33"/>
      <c r="H383" s="8">
        <v>6.899</v>
      </c>
      <c r="I383" s="14">
        <f>TRUNC(1000/((1+H383/100)^(NETWORKDAYS($B383,$H$2-1,Feriados!$A$1:$A$936)/252)),6)</f>
        <v>936.94954800000005</v>
      </c>
      <c r="J383" s="16">
        <f t="shared" si="77"/>
        <v>2.6477484157161335E-2</v>
      </c>
      <c r="K383" s="15">
        <f t="shared" si="78"/>
        <v>1.0713772716812504</v>
      </c>
      <c r="L383" s="16">
        <f t="shared" si="84"/>
        <v>7.1377271681250409</v>
      </c>
      <c r="M383" s="8">
        <v>7.9161000000000001</v>
      </c>
      <c r="N383" s="17">
        <f>TRUNC(1000/((1+M383/100)^(NETWORKDAYS($B383,$M$2-1,Feriados!$A$1:$A$936)/252)),6)</f>
        <v>860.49148700000001</v>
      </c>
      <c r="O383" s="19">
        <f t="shared" si="79"/>
        <v>3.0236283462259372E-2</v>
      </c>
      <c r="P383" s="18">
        <f t="shared" si="80"/>
        <v>1.0545989179082982</v>
      </c>
      <c r="Q383" s="19">
        <f t="shared" si="85"/>
        <v>5.4598917908298183</v>
      </c>
      <c r="R383" s="9">
        <v>4.1500000000000004</v>
      </c>
      <c r="S383" s="20">
        <f t="shared" si="86"/>
        <v>1.0417149159282248</v>
      </c>
      <c r="T383" s="21">
        <f t="shared" si="81"/>
        <v>1.6137008906524919E-2</v>
      </c>
      <c r="U383" s="20">
        <f t="shared" si="82"/>
        <v>1.0417149159282248</v>
      </c>
      <c r="V383" s="21">
        <f t="shared" si="83"/>
        <v>4.1714915928224849</v>
      </c>
    </row>
    <row r="384" spans="1:22" x14ac:dyDescent="0.3">
      <c r="A384">
        <f t="shared" si="73"/>
        <v>382</v>
      </c>
      <c r="B384" s="7">
        <v>44389</v>
      </c>
      <c r="C384" s="33"/>
      <c r="D384" s="33"/>
      <c r="E384" s="33"/>
      <c r="F384" s="33"/>
      <c r="G384" s="33"/>
      <c r="H384" s="8">
        <v>6.8914999999999997</v>
      </c>
      <c r="I384" s="14">
        <f>TRUNC(1000/((1+H384/100)^(NETWORKDAYS($B384,$H$2-1,Feriados!$A$1:$A$936)/252)),6)</f>
        <v>937.26155900000003</v>
      </c>
      <c r="J384" s="16">
        <f t="shared" si="77"/>
        <v>3.3300725814533472E-2</v>
      </c>
      <c r="K384" s="15">
        <f t="shared" si="78"/>
        <v>1.0717340480889321</v>
      </c>
      <c r="L384" s="16">
        <f t="shared" si="84"/>
        <v>7.1734048088932134</v>
      </c>
      <c r="M384" s="8">
        <v>7.9763000000000002</v>
      </c>
      <c r="N384" s="17">
        <f>TRUNC(1000/((1+M384/100)^(NETWORKDAYS($B384,$M$2-1,Feriados!$A$1:$A$936)/252)),6)</f>
        <v>859.807368</v>
      </c>
      <c r="O384" s="19">
        <f t="shared" si="79"/>
        <v>-7.9503285080151365E-2</v>
      </c>
      <c r="P384" s="18">
        <f t="shared" si="80"/>
        <v>1.0537604771241413</v>
      </c>
      <c r="Q384" s="19">
        <f t="shared" si="85"/>
        <v>5.3760477124141337</v>
      </c>
      <c r="R384" s="9">
        <v>4.1500000000000004</v>
      </c>
      <c r="S384" s="20">
        <f t="shared" si="86"/>
        <v>1.0418830175569889</v>
      </c>
      <c r="T384" s="21">
        <f t="shared" si="81"/>
        <v>1.6137008906524919E-2</v>
      </c>
      <c r="U384" s="20">
        <f t="shared" si="82"/>
        <v>1.0418830175569889</v>
      </c>
      <c r="V384" s="21">
        <f t="shared" si="83"/>
        <v>4.1883017556988866</v>
      </c>
    </row>
    <row r="385" spans="1:22" x14ac:dyDescent="0.3">
      <c r="A385">
        <f t="shared" si="73"/>
        <v>383</v>
      </c>
      <c r="B385" s="7">
        <v>44390</v>
      </c>
      <c r="C385" s="33"/>
      <c r="D385" s="33"/>
      <c r="E385" s="33"/>
      <c r="F385" s="33"/>
      <c r="G385" s="33"/>
      <c r="H385" s="8">
        <v>6.9550000000000001</v>
      </c>
      <c r="I385" s="14">
        <f>TRUNC(1000/((1+H385/100)^(NETWORKDAYS($B385,$H$2-1,Feriados!$A$1:$A$936)/252)),6)</f>
        <v>936.97051899999997</v>
      </c>
      <c r="J385" s="16">
        <f t="shared" si="77"/>
        <v>-3.1052164383071901E-2</v>
      </c>
      <c r="K385" s="15">
        <f t="shared" si="78"/>
        <v>1.0714012514705702</v>
      </c>
      <c r="L385" s="16">
        <f t="shared" si="84"/>
        <v>7.1401251470570193</v>
      </c>
      <c r="M385" s="8">
        <v>8.06</v>
      </c>
      <c r="N385" s="17">
        <f>TRUNC(1000/((1+M385/100)^(NETWORKDAYS($B385,$M$2-1,Feriados!$A$1:$A$936)/252)),6)</f>
        <v>858.76115900000002</v>
      </c>
      <c r="O385" s="19">
        <f t="shared" si="79"/>
        <v>-0.12167946437043886</v>
      </c>
      <c r="P385" s="18">
        <f t="shared" si="80"/>
        <v>1.0524782670198294</v>
      </c>
      <c r="Q385" s="19">
        <f t="shared" si="85"/>
        <v>5.2478267019829383</v>
      </c>
      <c r="R385" s="9">
        <v>4.1500000000000004</v>
      </c>
      <c r="S385" s="20">
        <f t="shared" si="86"/>
        <v>1.0420511463123276</v>
      </c>
      <c r="T385" s="21">
        <f t="shared" si="81"/>
        <v>1.6137008906524919E-2</v>
      </c>
      <c r="U385" s="20">
        <f t="shared" si="82"/>
        <v>1.0420511463123276</v>
      </c>
      <c r="V385" s="21">
        <f t="shared" si="83"/>
        <v>4.2051146312327647</v>
      </c>
    </row>
    <row r="386" spans="1:22" x14ac:dyDescent="0.3">
      <c r="A386">
        <f t="shared" si="73"/>
        <v>384</v>
      </c>
      <c r="B386" s="7">
        <v>44391</v>
      </c>
      <c r="C386" s="33"/>
      <c r="D386" s="33"/>
      <c r="E386" s="33"/>
      <c r="F386" s="33"/>
      <c r="G386" s="33"/>
      <c r="H386" s="8">
        <v>6.86</v>
      </c>
      <c r="I386" s="14">
        <f>TRUNC(1000/((1+H386/100)^(NETWORKDAYS($B386,$H$2-1,Feriados!$A$1:$A$936)/252)),6)</f>
        <v>938.02398500000004</v>
      </c>
      <c r="J386" s="16">
        <f t="shared" si="77"/>
        <v>0.11243320666314283</v>
      </c>
      <c r="K386" s="15">
        <f t="shared" si="78"/>
        <v>1.0726058622538277</v>
      </c>
      <c r="L386" s="16">
        <f t="shared" si="84"/>
        <v>7.2605862253827702</v>
      </c>
      <c r="M386" s="8">
        <v>7.9185999999999996</v>
      </c>
      <c r="N386" s="17">
        <f>TRUNC(1000/((1+M386/100)^(NETWORKDAYS($B386,$M$2-1,Feriados!$A$1:$A$936)/252)),6)</f>
        <v>861.23315300000002</v>
      </c>
      <c r="O386" s="19">
        <f t="shared" si="79"/>
        <v>0.28785582278529898</v>
      </c>
      <c r="P386" s="18">
        <f t="shared" si="80"/>
        <v>1.0555078869949959</v>
      </c>
      <c r="Q386" s="19">
        <f t="shared" si="85"/>
        <v>5.550788699499587</v>
      </c>
      <c r="R386" s="9">
        <v>4.1500000000000004</v>
      </c>
      <c r="S386" s="20">
        <f t="shared" si="86"/>
        <v>1.0422193021986186</v>
      </c>
      <c r="T386" s="21">
        <f t="shared" si="81"/>
        <v>1.6137008906524919E-2</v>
      </c>
      <c r="U386" s="20">
        <f t="shared" si="82"/>
        <v>1.0422193021986186</v>
      </c>
      <c r="V386" s="21">
        <f t="shared" si="83"/>
        <v>4.221930219861858</v>
      </c>
    </row>
    <row r="387" spans="1:22" x14ac:dyDescent="0.3">
      <c r="A387">
        <f t="shared" si="73"/>
        <v>385</v>
      </c>
      <c r="B387" s="7">
        <v>44392</v>
      </c>
      <c r="C387" s="33"/>
      <c r="D387" s="33"/>
      <c r="E387" s="33"/>
      <c r="F387" s="33"/>
      <c r="G387" s="33"/>
      <c r="H387" s="8">
        <v>6.9050000000000002</v>
      </c>
      <c r="I387" s="14">
        <f>TRUNC(1000/((1+H387/100)^(NETWORKDAYS($B387,$H$2-1,Feriados!$A$1:$A$936)/252)),6)</f>
        <v>937.89170899999999</v>
      </c>
      <c r="J387" s="16">
        <f t="shared" si="77"/>
        <v>-1.4101558394585822E-2</v>
      </c>
      <c r="K387" s="15">
        <f t="shared" si="78"/>
        <v>1.0724546081118183</v>
      </c>
      <c r="L387" s="16">
        <f t="shared" si="84"/>
        <v>7.2454608111818253</v>
      </c>
      <c r="M387" s="8">
        <v>7.94</v>
      </c>
      <c r="N387" s="17">
        <f>TRUNC(1000/((1+M387/100)^(NETWORKDAYS($B387,$M$2-1,Feriados!$A$1:$A$936)/252)),6)</f>
        <v>861.15952800000002</v>
      </c>
      <c r="O387" s="19">
        <f t="shared" si="79"/>
        <v>-8.5487884138646386E-3</v>
      </c>
      <c r="P387" s="18">
        <f t="shared" si="80"/>
        <v>1.055417653859045</v>
      </c>
      <c r="Q387" s="19">
        <f t="shared" si="85"/>
        <v>5.5417653859044957</v>
      </c>
      <c r="R387" s="9">
        <v>4.1500000000000004</v>
      </c>
      <c r="S387" s="20">
        <f t="shared" si="86"/>
        <v>1.0423874852202399</v>
      </c>
      <c r="T387" s="21">
        <f t="shared" si="81"/>
        <v>1.6137008906524919E-2</v>
      </c>
      <c r="U387" s="20">
        <f t="shared" si="82"/>
        <v>1.0423874852202399</v>
      </c>
      <c r="V387" s="21">
        <f t="shared" si="83"/>
        <v>4.238748522023994</v>
      </c>
    </row>
    <row r="388" spans="1:22" x14ac:dyDescent="0.3">
      <c r="A388">
        <f t="shared" si="73"/>
        <v>386</v>
      </c>
      <c r="B388" s="7">
        <v>44393</v>
      </c>
      <c r="C388" s="33"/>
      <c r="D388" s="33"/>
      <c r="E388" s="33"/>
      <c r="F388" s="33"/>
      <c r="G388" s="33"/>
      <c r="H388" s="8">
        <v>6.8650000000000002</v>
      </c>
      <c r="I388" s="14">
        <f>TRUNC(1000/((1+H388/100)^(NETWORKDAYS($B388,$H$2-1,Feriados!$A$1:$A$936)/252)),6)</f>
        <v>938.47606699999994</v>
      </c>
      <c r="J388" s="16">
        <f t="shared" si="77"/>
        <v>6.2305487338520926E-2</v>
      </c>
      <c r="K388" s="15">
        <f t="shared" si="78"/>
        <v>1.0731228061818867</v>
      </c>
      <c r="L388" s="16">
        <f t="shared" si="84"/>
        <v>7.3122806181886713</v>
      </c>
      <c r="M388" s="8">
        <v>7.8650000000000002</v>
      </c>
      <c r="N388" s="17">
        <f>TRUNC(1000/((1+M388/100)^(NETWORKDAYS($B388,$M$2-1,Feriados!$A$1:$A$936)/252)),6)</f>
        <v>862.59044800000004</v>
      </c>
      <c r="O388" s="19">
        <f t="shared" si="79"/>
        <v>0.16616201220269744</v>
      </c>
      <c r="P388" s="18">
        <f t="shared" si="80"/>
        <v>1.0571713570698396</v>
      </c>
      <c r="Q388" s="19">
        <f t="shared" si="85"/>
        <v>5.7171357069839557</v>
      </c>
      <c r="R388" s="9">
        <v>4.1500000000000004</v>
      </c>
      <c r="S388" s="20">
        <f t="shared" si="86"/>
        <v>1.0425556953815704</v>
      </c>
      <c r="T388" s="21">
        <f t="shared" si="81"/>
        <v>1.6137008906524919E-2</v>
      </c>
      <c r="U388" s="20">
        <f t="shared" si="82"/>
        <v>1.0425556953815704</v>
      </c>
      <c r="V388" s="21">
        <f t="shared" si="83"/>
        <v>4.2555695381570446</v>
      </c>
    </row>
    <row r="389" spans="1:22" x14ac:dyDescent="0.3">
      <c r="A389">
        <f t="shared" ref="A389:A452" si="87">+A388+1</f>
        <v>387</v>
      </c>
      <c r="B389" s="7">
        <v>44396</v>
      </c>
      <c r="C389" s="33"/>
      <c r="D389" s="33"/>
      <c r="E389" s="33"/>
      <c r="F389" s="33"/>
      <c r="G389" s="33"/>
      <c r="H389" s="8">
        <v>6.7968000000000002</v>
      </c>
      <c r="I389" s="14">
        <f>TRUNC(1000/((1+H389/100)^(NETWORKDAYS($B389,$H$2-1,Feriados!$A$1:$A$936)/252)),6)</f>
        <v>939.29427699999997</v>
      </c>
      <c r="J389" s="16">
        <f t="shared" ref="J389:J452" si="88">+(I389/I388-1)*100</f>
        <v>8.7184961745001566E-2</v>
      </c>
      <c r="K389" s="15">
        <f t="shared" ref="K389:K452" si="89">+(1+J389/100)*K388</f>
        <v>1.0740584078899333</v>
      </c>
      <c r="L389" s="16">
        <f t="shared" si="84"/>
        <v>7.4058407889933342</v>
      </c>
      <c r="M389" s="8">
        <v>7.8212000000000002</v>
      </c>
      <c r="N389" s="17">
        <f>TRUNC(1000/((1+M389/100)^(NETWORKDAYS($B389,$M$2-1,Feriados!$A$1:$A$936)/252)),6)</f>
        <v>863.53271800000005</v>
      </c>
      <c r="O389" s="19">
        <f t="shared" ref="O389:O452" si="90">+(N389/N388-1)*100</f>
        <v>0.10923724024358705</v>
      </c>
      <c r="P389" s="18">
        <f t="shared" ref="P389:P452" si="91">+(1+O389/100)*P388</f>
        <v>1.0583261818849483</v>
      </c>
      <c r="Q389" s="19">
        <f t="shared" si="85"/>
        <v>5.8326181884948314</v>
      </c>
      <c r="R389" s="9">
        <v>4.1500000000000004</v>
      </c>
      <c r="S389" s="20">
        <f t="shared" si="86"/>
        <v>1.0427239326869897</v>
      </c>
      <c r="T389" s="21">
        <f t="shared" ref="T389:T452" si="92">+(S389/S388-1)*100</f>
        <v>1.6137008906524919E-2</v>
      </c>
      <c r="U389" s="20">
        <f t="shared" ref="U389:U452" si="93">+(1+T389/100)*U388</f>
        <v>1.0427239326869897</v>
      </c>
      <c r="V389" s="21">
        <f t="shared" ref="V389:V452" si="94">+(U389-1)*100</f>
        <v>4.2723932686989707</v>
      </c>
    </row>
    <row r="390" spans="1:22" x14ac:dyDescent="0.3">
      <c r="A390">
        <f t="shared" si="87"/>
        <v>388</v>
      </c>
      <c r="B390" s="7">
        <v>44397</v>
      </c>
      <c r="C390" s="33"/>
      <c r="D390" s="33"/>
      <c r="E390" s="33"/>
      <c r="F390" s="33"/>
      <c r="G390" s="33"/>
      <c r="H390" s="8">
        <v>6.7123999999999997</v>
      </c>
      <c r="I390" s="14">
        <f>TRUNC(1000/((1+H390/100)^(NETWORKDAYS($B390,$H$2-1,Feriados!$A$1:$A$936)/252)),6)</f>
        <v>940.24415499999998</v>
      </c>
      <c r="J390" s="16">
        <f t="shared" si="88"/>
        <v>0.10112677392581926</v>
      </c>
      <c r="K390" s="15">
        <f t="shared" si="89"/>
        <v>1.0751445685079115</v>
      </c>
      <c r="L390" s="16">
        <f t="shared" si="84"/>
        <v>7.5144568507911513</v>
      </c>
      <c r="M390" s="8">
        <v>7.7373000000000003</v>
      </c>
      <c r="N390" s="17">
        <f>TRUNC(1000/((1+M390/100)^(NETWORKDAYS($B390,$M$2-1,Feriados!$A$1:$A$936)/252)),6)</f>
        <v>865.09925999999996</v>
      </c>
      <c r="O390" s="19">
        <f t="shared" si="90"/>
        <v>0.18141084493337178</v>
      </c>
      <c r="P390" s="18">
        <f t="shared" si="91"/>
        <v>1.060246100353657</v>
      </c>
      <c r="Q390" s="19">
        <f t="shared" si="85"/>
        <v>6.0246100353656962</v>
      </c>
      <c r="R390" s="9">
        <v>4.1500000000000004</v>
      </c>
      <c r="S390" s="20">
        <f t="shared" si="86"/>
        <v>1.0428921971408778</v>
      </c>
      <c r="T390" s="21">
        <f t="shared" si="92"/>
        <v>1.6137008906524919E-2</v>
      </c>
      <c r="U390" s="20">
        <f t="shared" si="93"/>
        <v>1.0428921971408778</v>
      </c>
      <c r="V390" s="21">
        <f t="shared" si="94"/>
        <v>4.2892197140877775</v>
      </c>
    </row>
    <row r="391" spans="1:22" x14ac:dyDescent="0.3">
      <c r="A391">
        <f t="shared" si="87"/>
        <v>389</v>
      </c>
      <c r="B391" s="7">
        <v>44398</v>
      </c>
      <c r="C391" s="33"/>
      <c r="D391" s="33"/>
      <c r="E391" s="33"/>
      <c r="F391" s="33"/>
      <c r="G391" s="33"/>
      <c r="H391" s="8">
        <v>6.7447999999999997</v>
      </c>
      <c r="I391" s="14">
        <f>TRUNC(1000/((1+H391/100)^(NETWORKDAYS($B391,$H$2-1,Feriados!$A$1:$A$936)/252)),6)</f>
        <v>940.21698000000004</v>
      </c>
      <c r="J391" s="16">
        <f t="shared" si="88"/>
        <v>-2.8902067463421055E-3</v>
      </c>
      <c r="K391" s="15">
        <f t="shared" si="89"/>
        <v>1.0751134946070595</v>
      </c>
      <c r="L391" s="16">
        <f t="shared" si="84"/>
        <v>7.5113494607059517</v>
      </c>
      <c r="M391" s="8">
        <v>7.74</v>
      </c>
      <c r="N391" s="17">
        <f>TRUNC(1000/((1+M391/100)^(NETWORKDAYS($B391,$M$2-1,Feriados!$A$1:$A$936)/252)),6)</f>
        <v>865.31305899999995</v>
      </c>
      <c r="O391" s="19">
        <f t="shared" si="90"/>
        <v>2.4713811453258572E-2</v>
      </c>
      <c r="P391" s="18">
        <f t="shared" si="91"/>
        <v>1.0605081275758388</v>
      </c>
      <c r="Q391" s="19">
        <f t="shared" si="85"/>
        <v>6.0508127575838788</v>
      </c>
      <c r="R391" s="9">
        <v>4.1500000000000004</v>
      </c>
      <c r="S391" s="20">
        <f t="shared" si="86"/>
        <v>1.0430604887476158</v>
      </c>
      <c r="T391" s="21">
        <f t="shared" si="92"/>
        <v>1.6137008906524919E-2</v>
      </c>
      <c r="U391" s="20">
        <f t="shared" si="93"/>
        <v>1.0430604887476158</v>
      </c>
      <c r="V391" s="21">
        <f t="shared" si="94"/>
        <v>4.306048874761581</v>
      </c>
    </row>
    <row r="392" spans="1:22" x14ac:dyDescent="0.3">
      <c r="A392">
        <f t="shared" si="87"/>
        <v>390</v>
      </c>
      <c r="B392" s="7">
        <v>44399</v>
      </c>
      <c r="C392" s="33"/>
      <c r="D392" s="33"/>
      <c r="E392" s="33"/>
      <c r="F392" s="33"/>
      <c r="G392" s="33"/>
      <c r="H392" s="8">
        <v>6.8160999999999996</v>
      </c>
      <c r="I392" s="14">
        <f>TRUNC(1000/((1+H392/100)^(NETWORKDAYS($B392,$H$2-1,Feriados!$A$1:$A$936)/252)),6)</f>
        <v>939.87013300000001</v>
      </c>
      <c r="J392" s="16">
        <f t="shared" si="88"/>
        <v>-3.6890101686959387E-2</v>
      </c>
      <c r="K392" s="15">
        <f t="shared" si="89"/>
        <v>1.0747168841456487</v>
      </c>
      <c r="L392" s="16">
        <f t="shared" si="84"/>
        <v>7.4716884145648699</v>
      </c>
      <c r="M392" s="8">
        <v>7.7691999999999997</v>
      </c>
      <c r="N392" s="17">
        <f>TRUNC(1000/((1+M392/100)^(NETWORKDAYS($B392,$M$2-1,Feriados!$A$1:$A$936)/252)),6)</f>
        <v>865.11498500000005</v>
      </c>
      <c r="O392" s="19">
        <f t="shared" si="90"/>
        <v>-2.2890443861878218E-2</v>
      </c>
      <c r="P392" s="18">
        <f t="shared" si="91"/>
        <v>1.0602653725582454</v>
      </c>
      <c r="Q392" s="19">
        <f t="shared" si="85"/>
        <v>6.0265372558245378</v>
      </c>
      <c r="R392" s="9">
        <v>4.1500000000000004</v>
      </c>
      <c r="S392" s="20">
        <f t="shared" si="86"/>
        <v>1.0432288075115854</v>
      </c>
      <c r="T392" s="21">
        <f t="shared" si="92"/>
        <v>1.6137008906524919E-2</v>
      </c>
      <c r="U392" s="20">
        <f t="shared" si="93"/>
        <v>1.0432288075115854</v>
      </c>
      <c r="V392" s="21">
        <f t="shared" si="94"/>
        <v>4.3228807511585421</v>
      </c>
    </row>
    <row r="393" spans="1:22" x14ac:dyDescent="0.3">
      <c r="A393">
        <f t="shared" si="87"/>
        <v>391</v>
      </c>
      <c r="B393" s="7">
        <v>44400</v>
      </c>
      <c r="C393" s="33"/>
      <c r="D393" s="33"/>
      <c r="E393" s="33"/>
      <c r="F393" s="33"/>
      <c r="G393" s="33"/>
      <c r="H393" s="8">
        <v>7.09</v>
      </c>
      <c r="I393" s="14">
        <f>TRUNC(1000/((1+H393/100)^(NETWORKDAYS($B393,$H$2-1,Feriados!$A$1:$A$936)/252)),6)</f>
        <v>937.86407699999995</v>
      </c>
      <c r="J393" s="16">
        <f t="shared" si="88"/>
        <v>-0.21343970082301489</v>
      </c>
      <c r="K393" s="15">
        <f t="shared" si="89"/>
        <v>1.0724230116434339</v>
      </c>
      <c r="L393" s="16">
        <f t="shared" si="84"/>
        <v>7.2423011643433899</v>
      </c>
      <c r="M393" s="8">
        <v>8</v>
      </c>
      <c r="N393" s="17">
        <f>TRUNC(1000/((1+M393/100)^(NETWORKDAYS($B393,$M$2-1,Feriados!$A$1:$A$936)/252)),6)</f>
        <v>861.80154000000005</v>
      </c>
      <c r="O393" s="19">
        <f t="shared" si="90"/>
        <v>-0.38300631216091618</v>
      </c>
      <c r="P393" s="18">
        <f t="shared" si="91"/>
        <v>1.0562044892556908</v>
      </c>
      <c r="Q393" s="19">
        <f t="shared" si="85"/>
        <v>5.620448925569077</v>
      </c>
      <c r="R393" s="9">
        <v>4.1500000000000004</v>
      </c>
      <c r="S393" s="20">
        <f t="shared" si="86"/>
        <v>1.0433971534371691</v>
      </c>
      <c r="T393" s="21">
        <f t="shared" si="92"/>
        <v>1.6137008906524919E-2</v>
      </c>
      <c r="U393" s="20">
        <f t="shared" si="93"/>
        <v>1.0433971534371691</v>
      </c>
      <c r="V393" s="21">
        <f t="shared" si="94"/>
        <v>4.33971534371691</v>
      </c>
    </row>
    <row r="394" spans="1:22" x14ac:dyDescent="0.3">
      <c r="A394">
        <f t="shared" si="87"/>
        <v>392</v>
      </c>
      <c r="B394" s="7">
        <v>44403</v>
      </c>
      <c r="C394" s="33"/>
      <c r="D394" s="33"/>
      <c r="E394" s="33"/>
      <c r="F394" s="33"/>
      <c r="G394" s="33"/>
      <c r="H394" s="8">
        <v>7.1849999999999996</v>
      </c>
      <c r="I394" s="14">
        <f>TRUNC(1000/((1+H394/100)^(NETWORKDAYS($B394,$H$2-1,Feriados!$A$1:$A$936)/252)),6)</f>
        <v>937.34364100000005</v>
      </c>
      <c r="J394" s="16">
        <f t="shared" si="88"/>
        <v>-5.549162322803225E-2</v>
      </c>
      <c r="K394" s="15">
        <f t="shared" si="89"/>
        <v>1.071827906706402</v>
      </c>
      <c r="L394" s="16">
        <f t="shared" si="84"/>
        <v>7.1827906706402045</v>
      </c>
      <c r="M394" s="8">
        <v>8.1</v>
      </c>
      <c r="N394" s="17">
        <f>TRUNC(1000/((1+M394/100)^(NETWORKDAYS($B394,$M$2-1,Feriados!$A$1:$A$936)/252)),6)</f>
        <v>860.52745900000002</v>
      </c>
      <c r="O394" s="19">
        <f t="shared" si="90"/>
        <v>-0.14783925774837225</v>
      </c>
      <c r="P394" s="18">
        <f t="shared" si="91"/>
        <v>1.0546430043784703</v>
      </c>
      <c r="Q394" s="19">
        <f t="shared" si="85"/>
        <v>5.464300437847025</v>
      </c>
      <c r="R394" s="9">
        <v>4.1500000000000004</v>
      </c>
      <c r="S394" s="20">
        <f t="shared" si="86"/>
        <v>1.0435655265287498</v>
      </c>
      <c r="T394" s="21">
        <f t="shared" si="92"/>
        <v>1.6137008906524919E-2</v>
      </c>
      <c r="U394" s="20">
        <f t="shared" si="93"/>
        <v>1.0435655265287498</v>
      </c>
      <c r="V394" s="21">
        <f t="shared" si="94"/>
        <v>4.3565526528749787</v>
      </c>
    </row>
    <row r="395" spans="1:22" x14ac:dyDescent="0.3">
      <c r="A395">
        <f t="shared" si="87"/>
        <v>393</v>
      </c>
      <c r="B395" s="7">
        <v>44404</v>
      </c>
      <c r="C395" s="33"/>
      <c r="D395" s="33"/>
      <c r="E395" s="33"/>
      <c r="F395" s="33"/>
      <c r="G395" s="33"/>
      <c r="H395" s="8">
        <v>7.2735000000000003</v>
      </c>
      <c r="I395" s="14">
        <f>TRUNC(1000/((1+H395/100)^(NETWORKDAYS($B395,$H$2-1,Feriados!$A$1:$A$936)/252)),6)</f>
        <v>936.88348099999996</v>
      </c>
      <c r="J395" s="16">
        <f t="shared" si="88"/>
        <v>-4.9091921027932806E-2</v>
      </c>
      <c r="K395" s="15">
        <f t="shared" si="89"/>
        <v>1.0713017257968864</v>
      </c>
      <c r="L395" s="16">
        <f t="shared" si="84"/>
        <v>7.1301725796886428</v>
      </c>
      <c r="M395" s="8">
        <v>8.1670999999999996</v>
      </c>
      <c r="N395" s="17">
        <f>TRUNC(1000/((1+M395/100)^(NETWORKDAYS($B395,$M$2-1,Feriados!$A$1:$A$936)/252)),6)</f>
        <v>859.76605800000004</v>
      </c>
      <c r="O395" s="19">
        <f t="shared" si="90"/>
        <v>-8.8480732606111001E-2</v>
      </c>
      <c r="P395" s="18">
        <f t="shared" si="91"/>
        <v>1.053709848521817</v>
      </c>
      <c r="Q395" s="19">
        <f t="shared" si="85"/>
        <v>5.3709848521817039</v>
      </c>
      <c r="R395" s="9">
        <v>4.1500000000000004</v>
      </c>
      <c r="S395" s="20">
        <f t="shared" si="86"/>
        <v>1.0437339267907111</v>
      </c>
      <c r="T395" s="21">
        <f t="shared" si="92"/>
        <v>1.6137008906524919E-2</v>
      </c>
      <c r="U395" s="20">
        <f t="shared" si="93"/>
        <v>1.0437339267907111</v>
      </c>
      <c r="V395" s="21">
        <f t="shared" si="94"/>
        <v>4.3733926790711086</v>
      </c>
    </row>
    <row r="396" spans="1:22" x14ac:dyDescent="0.3">
      <c r="A396">
        <f t="shared" si="87"/>
        <v>394</v>
      </c>
      <c r="B396" s="7">
        <v>44405</v>
      </c>
      <c r="C396" s="33"/>
      <c r="D396" s="33"/>
      <c r="E396" s="33"/>
      <c r="F396" s="33"/>
      <c r="G396" s="33"/>
      <c r="H396" s="8">
        <v>7.32</v>
      </c>
      <c r="I396" s="14">
        <f>TRUNC(1000/((1+H396/100)^(NETWORKDAYS($B396,$H$2-1,Feriados!$A$1:$A$936)/252)),6)</f>
        <v>936.76910799999996</v>
      </c>
      <c r="J396" s="16">
        <f t="shared" si="88"/>
        <v>-1.2207814773068648E-2</v>
      </c>
      <c r="K396" s="15">
        <f t="shared" si="89"/>
        <v>1.0711709432665404</v>
      </c>
      <c r="L396" s="16">
        <f t="shared" si="84"/>
        <v>7.1170943266540387</v>
      </c>
      <c r="M396" s="8">
        <v>8.2062000000000008</v>
      </c>
      <c r="N396" s="17">
        <f>TRUNC(1000/((1+M396/100)^(NETWORKDAYS($B396,$M$2-1,Feriados!$A$1:$A$936)/252)),6)</f>
        <v>859.43717000000004</v>
      </c>
      <c r="O396" s="19">
        <f t="shared" si="90"/>
        <v>-3.825319654570114E-2</v>
      </c>
      <c r="P396" s="18">
        <f t="shared" si="91"/>
        <v>1.0533067708224406</v>
      </c>
      <c r="Q396" s="19">
        <f t="shared" si="85"/>
        <v>5.3306770822440619</v>
      </c>
      <c r="R396" s="9">
        <v>4.1500000000000004</v>
      </c>
      <c r="S396" s="20">
        <f t="shared" si="86"/>
        <v>1.0439023542274377</v>
      </c>
      <c r="T396" s="21">
        <f t="shared" si="92"/>
        <v>1.6137008906524919E-2</v>
      </c>
      <c r="U396" s="20">
        <f t="shared" si="93"/>
        <v>1.0439023542274377</v>
      </c>
      <c r="V396" s="21">
        <f t="shared" si="94"/>
        <v>4.3902354227437712</v>
      </c>
    </row>
    <row r="397" spans="1:22" x14ac:dyDescent="0.3">
      <c r="A397">
        <f t="shared" si="87"/>
        <v>395</v>
      </c>
      <c r="B397" s="7">
        <v>44406</v>
      </c>
      <c r="C397" s="33"/>
      <c r="D397" s="33"/>
      <c r="E397" s="33"/>
      <c r="F397" s="33"/>
      <c r="G397" s="33"/>
      <c r="H397" s="8">
        <v>7.2417999999999996</v>
      </c>
      <c r="I397" s="14">
        <f>TRUNC(1000/((1+H397/100)^(NETWORKDAYS($B397,$H$2-1,Feriados!$A$1:$A$936)/252)),6)</f>
        <v>937.66078600000003</v>
      </c>
      <c r="J397" s="16">
        <f t="shared" si="88"/>
        <v>9.518652914417558E-2</v>
      </c>
      <c r="K397" s="15">
        <f t="shared" si="89"/>
        <v>1.0721905537086367</v>
      </c>
      <c r="L397" s="16">
        <f t="shared" si="84"/>
        <v>7.2190553708636696</v>
      </c>
      <c r="M397" s="8">
        <v>8.0970999999999993</v>
      </c>
      <c r="N397" s="17">
        <f>TRUNC(1000/((1+M397/100)^(NETWORKDAYS($B397,$M$2-1,Feriados!$A$1:$A$936)/252)),6)</f>
        <v>861.37001699999996</v>
      </c>
      <c r="O397" s="19">
        <f t="shared" si="90"/>
        <v>0.22489683568140961</v>
      </c>
      <c r="P397" s="18">
        <f t="shared" si="91"/>
        <v>1.0556756244200383</v>
      </c>
      <c r="Q397" s="19">
        <f t="shared" si="85"/>
        <v>5.5675624420038261</v>
      </c>
      <c r="R397" s="9">
        <v>4.1500000000000004</v>
      </c>
      <c r="S397" s="20">
        <f t="shared" si="86"/>
        <v>1.0440708088433148</v>
      </c>
      <c r="T397" s="21">
        <f t="shared" si="92"/>
        <v>1.6137008906524919E-2</v>
      </c>
      <c r="U397" s="20">
        <f t="shared" si="93"/>
        <v>1.0440708088433148</v>
      </c>
      <c r="V397" s="21">
        <f t="shared" si="94"/>
        <v>4.4070808843314824</v>
      </c>
    </row>
    <row r="398" spans="1:22" x14ac:dyDescent="0.3">
      <c r="A398">
        <f t="shared" si="87"/>
        <v>396</v>
      </c>
      <c r="B398" s="7">
        <v>44407</v>
      </c>
      <c r="C398" s="33"/>
      <c r="D398" s="33"/>
      <c r="E398" s="33"/>
      <c r="F398" s="33"/>
      <c r="G398" s="33"/>
      <c r="H398" s="8">
        <v>7.4204999999999997</v>
      </c>
      <c r="I398" s="14">
        <f>TRUNC(1000/((1+H398/100)^(NETWORKDAYS($B398,$H$2-1,Feriados!$A$1:$A$936)/252)),6)</f>
        <v>936.49061099999994</v>
      </c>
      <c r="J398" s="16">
        <f t="shared" si="88"/>
        <v>-0.12479726330371088</v>
      </c>
      <c r="K398" s="15">
        <f t="shared" si="89"/>
        <v>1.0708524892402074</v>
      </c>
      <c r="L398" s="16">
        <f t="shared" si="84"/>
        <v>7.0852489240207372</v>
      </c>
      <c r="M398" s="8">
        <v>8.3650000000000002</v>
      </c>
      <c r="N398" s="17">
        <f>TRUNC(1000/((1+M398/100)^(NETWORKDAYS($B398,$M$2-1,Feriados!$A$1:$A$936)/252)),6)</f>
        <v>857.56647999999996</v>
      </c>
      <c r="O398" s="19">
        <f t="shared" si="90"/>
        <v>-0.44156830687548387</v>
      </c>
      <c r="P398" s="18">
        <f t="shared" si="91"/>
        <v>1.0510140954391896</v>
      </c>
      <c r="Q398" s="19">
        <f t="shared" si="85"/>
        <v>5.1014095439189555</v>
      </c>
      <c r="R398" s="9">
        <v>4.1500000000000004</v>
      </c>
      <c r="S398" s="20">
        <f t="shared" si="86"/>
        <v>1.0442392906427282</v>
      </c>
      <c r="T398" s="21">
        <f t="shared" si="92"/>
        <v>1.6137008906524919E-2</v>
      </c>
      <c r="U398" s="20">
        <f t="shared" si="93"/>
        <v>1.0442392906427282</v>
      </c>
      <c r="V398" s="21">
        <f t="shared" si="94"/>
        <v>4.4239290642728246</v>
      </c>
    </row>
    <row r="399" spans="1:22" x14ac:dyDescent="0.3">
      <c r="A399">
        <f t="shared" si="87"/>
        <v>397</v>
      </c>
      <c r="B399" s="7">
        <v>44410</v>
      </c>
      <c r="C399" s="33"/>
      <c r="D399" s="33"/>
      <c r="E399" s="33"/>
      <c r="F399" s="33"/>
      <c r="G399" s="33"/>
      <c r="H399" s="8">
        <v>7.43</v>
      </c>
      <c r="I399" s="14">
        <f>TRUNC(1000/((1+H399/100)^(NETWORKDAYS($B399,$H$2-1,Feriados!$A$1:$A$936)/252)),6)</f>
        <v>936.68105500000001</v>
      </c>
      <c r="J399" s="16">
        <f t="shared" si="88"/>
        <v>2.0335921979697247E-2</v>
      </c>
      <c r="K399" s="15">
        <f t="shared" si="89"/>
        <v>1.0710702569669368</v>
      </c>
      <c r="L399" s="16">
        <f t="shared" si="84"/>
        <v>7.1070256966936807</v>
      </c>
      <c r="M399" s="8">
        <v>8.4049999999999994</v>
      </c>
      <c r="N399" s="17">
        <f>TRUNC(1000/((1+M399/100)^(NETWORKDAYS($B399,$M$2-1,Feriados!$A$1:$A$936)/252)),6)</f>
        <v>857.23583499999995</v>
      </c>
      <c r="O399" s="19">
        <f t="shared" si="90"/>
        <v>-3.8556194500516394E-2</v>
      </c>
      <c r="P399" s="18">
        <f t="shared" si="91"/>
        <v>1.0506088644003242</v>
      </c>
      <c r="Q399" s="19">
        <f t="shared" si="85"/>
        <v>5.0608864400324194</v>
      </c>
      <c r="R399" s="9">
        <v>4.1500000000000004</v>
      </c>
      <c r="S399" s="20">
        <f t="shared" si="86"/>
        <v>1.0444077996300647</v>
      </c>
      <c r="T399" s="21">
        <f t="shared" si="92"/>
        <v>1.6137008906524919E-2</v>
      </c>
      <c r="U399" s="20">
        <f t="shared" si="93"/>
        <v>1.0444077996300647</v>
      </c>
      <c r="V399" s="21">
        <f t="shared" si="94"/>
        <v>4.4407799630064693</v>
      </c>
    </row>
    <row r="400" spans="1:22" x14ac:dyDescent="0.3">
      <c r="A400">
        <f t="shared" si="87"/>
        <v>398</v>
      </c>
      <c r="B400" s="7">
        <v>44411</v>
      </c>
      <c r="C400" s="33"/>
      <c r="D400" s="33"/>
      <c r="E400" s="33"/>
      <c r="F400" s="33"/>
      <c r="G400" s="33"/>
      <c r="H400" s="8">
        <v>7.4840999999999998</v>
      </c>
      <c r="I400" s="14">
        <f>TRUNC(1000/((1+H400/100)^(NETWORKDAYS($B400,$H$2-1,Feriados!$A$1:$A$936)/252)),6)</f>
        <v>936.51892499999997</v>
      </c>
      <c r="J400" s="16">
        <f t="shared" si="88"/>
        <v>-1.7308986782060831E-2</v>
      </c>
      <c r="K400" s="15">
        <f t="shared" si="89"/>
        <v>1.0708848655577319</v>
      </c>
      <c r="L400" s="16">
        <f t="shared" si="84"/>
        <v>7.088486555773188</v>
      </c>
      <c r="M400" s="8">
        <v>8.4679000000000002</v>
      </c>
      <c r="N400" s="17">
        <f>TRUNC(1000/((1+M400/100)^(NETWORKDAYS($B400,$M$2-1,Feriados!$A$1:$A$936)/252)),6)</f>
        <v>856.56348700000001</v>
      </c>
      <c r="O400" s="19">
        <f t="shared" si="90"/>
        <v>-7.843209214415392E-2</v>
      </c>
      <c r="P400" s="18">
        <f t="shared" si="91"/>
        <v>1.0497848498877231</v>
      </c>
      <c r="Q400" s="19">
        <f t="shared" si="85"/>
        <v>4.9784849887723137</v>
      </c>
      <c r="R400" s="9">
        <v>4.1500000000000004</v>
      </c>
      <c r="S400" s="20">
        <f t="shared" si="86"/>
        <v>1.0445763358097115</v>
      </c>
      <c r="T400" s="21">
        <f t="shared" si="92"/>
        <v>1.6137008906524919E-2</v>
      </c>
      <c r="U400" s="20">
        <f t="shared" si="93"/>
        <v>1.0445763358097115</v>
      </c>
      <c r="V400" s="21">
        <f t="shared" si="94"/>
        <v>4.4576335809711543</v>
      </c>
    </row>
    <row r="401" spans="1:22" x14ac:dyDescent="0.3">
      <c r="A401">
        <f t="shared" si="87"/>
        <v>399</v>
      </c>
      <c r="B401" s="7">
        <v>44412</v>
      </c>
      <c r="C401" s="33"/>
      <c r="D401" s="33"/>
      <c r="E401" s="33"/>
      <c r="F401" s="33"/>
      <c r="G401" s="33"/>
      <c r="H401" s="8">
        <v>7.4740000000000002</v>
      </c>
      <c r="I401" s="14">
        <f>TRUNC(1000/((1+H401/100)^(NETWORKDAYS($B401,$H$2-1,Feriados!$A$1:$A$936)/252)),6)</f>
        <v>936.86683300000004</v>
      </c>
      <c r="J401" s="16">
        <f t="shared" si="88"/>
        <v>3.7149062417518586E-2</v>
      </c>
      <c r="K401" s="15">
        <f t="shared" si="89"/>
        <v>1.0712826892448577</v>
      </c>
      <c r="L401" s="16">
        <f t="shared" si="84"/>
        <v>7.12826892448577</v>
      </c>
      <c r="M401" s="8">
        <v>8.4527000000000001</v>
      </c>
      <c r="N401" s="17">
        <f>TRUNC(1000/((1+M401/100)^(NETWORKDAYS($B401,$M$2-1,Feriados!$A$1:$A$936)/252)),6)</f>
        <v>857.06809999999996</v>
      </c>
      <c r="O401" s="19">
        <f t="shared" si="90"/>
        <v>5.8911336714495555E-2</v>
      </c>
      <c r="P401" s="18">
        <f t="shared" si="91"/>
        <v>1.0504032921754183</v>
      </c>
      <c r="Q401" s="19">
        <f t="shared" si="85"/>
        <v>5.0403292175418279</v>
      </c>
      <c r="R401" s="9">
        <v>4.1500000000000004</v>
      </c>
      <c r="S401" s="20">
        <f t="shared" si="86"/>
        <v>1.0447448991860566</v>
      </c>
      <c r="T401" s="21">
        <f t="shared" si="92"/>
        <v>1.6137008906524919E-2</v>
      </c>
      <c r="U401" s="20">
        <f t="shared" si="93"/>
        <v>1.0447448991860566</v>
      </c>
      <c r="V401" s="21">
        <f t="shared" si="94"/>
        <v>4.4744899186056619</v>
      </c>
    </row>
    <row r="402" spans="1:22" x14ac:dyDescent="0.3">
      <c r="A402">
        <f t="shared" si="87"/>
        <v>400</v>
      </c>
      <c r="B402" s="7">
        <v>44413</v>
      </c>
      <c r="C402" s="33"/>
      <c r="D402" s="33"/>
      <c r="E402" s="33"/>
      <c r="F402" s="33"/>
      <c r="G402" s="33"/>
      <c r="H402" s="8">
        <v>7.7149000000000001</v>
      </c>
      <c r="I402" s="14">
        <f>TRUNC(1000/((1+H402/100)^(NETWORKDAYS($B402,$H$2-1,Feriados!$A$1:$A$936)/252)),6)</f>
        <v>935.24668999999994</v>
      </c>
      <c r="J402" s="16">
        <f t="shared" si="88"/>
        <v>-0.17293204785702176</v>
      </c>
      <c r="K402" s="15">
        <f t="shared" si="89"/>
        <v>1.0694300981520088</v>
      </c>
      <c r="L402" s="16">
        <f t="shared" si="84"/>
        <v>6.9430098152008846</v>
      </c>
      <c r="M402" s="8">
        <v>8.7550000000000008</v>
      </c>
      <c r="N402" s="17">
        <f>TRUNC(1000/((1+M402/100)^(NETWORKDAYS($B402,$M$2-1,Feriados!$A$1:$A$936)/252)),6)</f>
        <v>852.82941100000005</v>
      </c>
      <c r="O402" s="19">
        <f t="shared" si="90"/>
        <v>-0.49455685026661422</v>
      </c>
      <c r="P402" s="18">
        <f t="shared" si="91"/>
        <v>1.0452084507385386</v>
      </c>
      <c r="Q402" s="19">
        <f t="shared" si="85"/>
        <v>4.520845073853863</v>
      </c>
      <c r="R402" s="9">
        <v>5.15</v>
      </c>
      <c r="S402" s="20">
        <f t="shared" si="86"/>
        <v>1.0449134897634886</v>
      </c>
      <c r="T402" s="21">
        <f t="shared" si="92"/>
        <v>1.6137008906524919E-2</v>
      </c>
      <c r="U402" s="20">
        <f t="shared" si="93"/>
        <v>1.0449134897634886</v>
      </c>
      <c r="V402" s="21">
        <f t="shared" si="94"/>
        <v>4.4913489763488634</v>
      </c>
    </row>
    <row r="403" spans="1:22" x14ac:dyDescent="0.3">
      <c r="A403">
        <f t="shared" si="87"/>
        <v>401</v>
      </c>
      <c r="B403" s="7">
        <v>44414</v>
      </c>
      <c r="C403" s="33"/>
      <c r="D403" s="33"/>
      <c r="E403" s="33"/>
      <c r="F403" s="33"/>
      <c r="G403" s="33"/>
      <c r="H403" s="8">
        <v>7.74</v>
      </c>
      <c r="I403" s="14">
        <f>TRUNC(1000/((1+H403/100)^(NETWORKDAYS($B403,$H$2-1,Feriados!$A$1:$A$936)/252)),6)</f>
        <v>935.32708300000002</v>
      </c>
      <c r="J403" s="16">
        <f t="shared" si="88"/>
        <v>8.5959138759417186E-3</v>
      </c>
      <c r="K403" s="15">
        <f t="shared" si="89"/>
        <v>1.0695220254422093</v>
      </c>
      <c r="L403" s="16">
        <f t="shared" si="84"/>
        <v>6.9522025442209312</v>
      </c>
      <c r="M403" s="8">
        <v>8.7141000000000002</v>
      </c>
      <c r="N403" s="17">
        <f>TRUNC(1000/((1+M403/100)^(NETWORKDAYS($B403,$M$2-1,Feriados!$A$1:$A$936)/252)),6)</f>
        <v>853.72111399999994</v>
      </c>
      <c r="O403" s="19">
        <f t="shared" si="90"/>
        <v>0.10455819047729964</v>
      </c>
      <c r="P403" s="18">
        <f t="shared" si="91"/>
        <v>1.0463013017813467</v>
      </c>
      <c r="Q403" s="19">
        <f t="shared" si="85"/>
        <v>4.6301301781346726</v>
      </c>
      <c r="R403" s="9">
        <v>5.15</v>
      </c>
      <c r="S403" s="20">
        <f t="shared" si="86"/>
        <v>1.045121737373518</v>
      </c>
      <c r="T403" s="21">
        <f t="shared" si="92"/>
        <v>1.9929650834193957E-2</v>
      </c>
      <c r="U403" s="20">
        <f t="shared" si="93"/>
        <v>1.045121737373518</v>
      </c>
      <c r="V403" s="21">
        <f t="shared" si="94"/>
        <v>4.5121737373517989</v>
      </c>
    </row>
    <row r="404" spans="1:22" x14ac:dyDescent="0.3">
      <c r="A404">
        <f t="shared" si="87"/>
        <v>402</v>
      </c>
      <c r="B404" s="7">
        <v>44417</v>
      </c>
      <c r="C404" s="33"/>
      <c r="D404" s="33"/>
      <c r="E404" s="33"/>
      <c r="F404" s="33"/>
      <c r="G404" s="33"/>
      <c r="H404" s="8">
        <v>7.8114999999999997</v>
      </c>
      <c r="I404" s="14">
        <f>TRUNC(1000/((1+H404/100)^(NETWORKDAYS($B404,$H$2-1,Feriados!$A$1:$A$936)/252)),6)</f>
        <v>935.049801</v>
      </c>
      <c r="J404" s="16">
        <f t="shared" si="88"/>
        <v>-2.9645458261584601E-2</v>
      </c>
      <c r="K404" s="15">
        <f t="shared" si="89"/>
        <v>1.0692049607365584</v>
      </c>
      <c r="L404" s="16">
        <f t="shared" si="84"/>
        <v>6.9204960736558352</v>
      </c>
      <c r="M404" s="8">
        <v>8.7805</v>
      </c>
      <c r="N404" s="17">
        <f>TRUNC(1000/((1+M404/100)^(NETWORKDAYS($B404,$M$2-1,Feriados!$A$1:$A$936)/252)),6)</f>
        <v>853.01982799999996</v>
      </c>
      <c r="O404" s="19">
        <f t="shared" si="90"/>
        <v>-8.2144624104962816E-2</v>
      </c>
      <c r="P404" s="18">
        <f t="shared" si="91"/>
        <v>1.0454418215099932</v>
      </c>
      <c r="Q404" s="19">
        <f t="shared" si="85"/>
        <v>4.5441821509993208</v>
      </c>
      <c r="R404" s="9">
        <v>5.15</v>
      </c>
      <c r="S404" s="20">
        <f t="shared" si="86"/>
        <v>1.0453300264865688</v>
      </c>
      <c r="T404" s="21">
        <f t="shared" si="92"/>
        <v>1.9929650834193957E-2</v>
      </c>
      <c r="U404" s="20">
        <f t="shared" si="93"/>
        <v>1.0453300264865688</v>
      </c>
      <c r="V404" s="21">
        <f t="shared" si="94"/>
        <v>4.5330026486568809</v>
      </c>
    </row>
    <row r="405" spans="1:22" x14ac:dyDescent="0.3">
      <c r="A405">
        <f t="shared" si="87"/>
        <v>403</v>
      </c>
      <c r="B405" s="7">
        <v>44418</v>
      </c>
      <c r="C405" s="33"/>
      <c r="D405" s="33"/>
      <c r="E405" s="33"/>
      <c r="F405" s="33"/>
      <c r="G405" s="33"/>
      <c r="H405" s="8">
        <v>7.7057000000000002</v>
      </c>
      <c r="I405" s="14">
        <f>TRUNC(1000/((1+H405/100)^(NETWORKDAYS($B405,$H$2-1,Feriados!$A$1:$A$936)/252)),6)</f>
        <v>936.14557400000001</v>
      </c>
      <c r="J405" s="16">
        <f t="shared" si="88"/>
        <v>0.11718873142672059</v>
      </c>
      <c r="K405" s="15">
        <f t="shared" si="89"/>
        <v>1.0704579484663972</v>
      </c>
      <c r="L405" s="16">
        <f t="shared" si="84"/>
        <v>7.0457948466397191</v>
      </c>
      <c r="M405" s="8">
        <v>8.6445000000000007</v>
      </c>
      <c r="N405" s="17">
        <f>TRUNC(1000/((1+M405/100)^(NETWORKDAYS($B405,$M$2-1,Feriados!$A$1:$A$936)/252)),6)</f>
        <v>855.31927099999996</v>
      </c>
      <c r="O405" s="19">
        <f t="shared" si="90"/>
        <v>0.26956501179946635</v>
      </c>
      <c r="P405" s="18">
        <f t="shared" si="91"/>
        <v>1.0482599668795032</v>
      </c>
      <c r="Q405" s="19">
        <f t="shared" si="85"/>
        <v>4.825996687950318</v>
      </c>
      <c r="R405" s="9">
        <v>5.15</v>
      </c>
      <c r="S405" s="20">
        <f t="shared" si="86"/>
        <v>1.0455383571109125</v>
      </c>
      <c r="T405" s="21">
        <f t="shared" si="92"/>
        <v>1.9929650834193957E-2</v>
      </c>
      <c r="U405" s="20">
        <f t="shared" si="93"/>
        <v>1.0455383571109125</v>
      </c>
      <c r="V405" s="21">
        <f t="shared" si="94"/>
        <v>4.5538357110912475</v>
      </c>
    </row>
    <row r="406" spans="1:22" x14ac:dyDescent="0.3">
      <c r="A406">
        <f t="shared" si="87"/>
        <v>404</v>
      </c>
      <c r="B406" s="7">
        <v>44419</v>
      </c>
      <c r="C406" s="33"/>
      <c r="D406" s="33"/>
      <c r="E406" s="33"/>
      <c r="F406" s="33"/>
      <c r="G406" s="33"/>
      <c r="H406" s="8">
        <v>7.7249999999999996</v>
      </c>
      <c r="I406" s="14">
        <f>TRUNC(1000/((1+H406/100)^(NETWORKDAYS($B406,$H$2-1,Feriados!$A$1:$A$936)/252)),6)</f>
        <v>936.27291400000001</v>
      </c>
      <c r="J406" s="16">
        <f t="shared" si="88"/>
        <v>1.3602585274852252E-2</v>
      </c>
      <c r="K406" s="15">
        <f t="shared" si="89"/>
        <v>1.0706035584216689</v>
      </c>
      <c r="L406" s="16">
        <f t="shared" si="84"/>
        <v>7.0603558421668877</v>
      </c>
      <c r="M406" s="8">
        <v>8.6692</v>
      </c>
      <c r="N406" s="17">
        <f>TRUNC(1000/((1+M406/100)^(NETWORKDAYS($B406,$M$2-1,Feriados!$A$1:$A$936)/252)),6)</f>
        <v>855.23496699999998</v>
      </c>
      <c r="O406" s="19">
        <f t="shared" si="90"/>
        <v>-9.8564364043207675E-3</v>
      </c>
      <c r="P406" s="18">
        <f t="shared" si="91"/>
        <v>1.0481566458025158</v>
      </c>
      <c r="Q406" s="19">
        <f t="shared" si="85"/>
        <v>4.8156645802515774</v>
      </c>
      <c r="R406" s="9">
        <v>5.15</v>
      </c>
      <c r="S406" s="20">
        <f t="shared" si="86"/>
        <v>1.0457467292548221</v>
      </c>
      <c r="T406" s="21">
        <f t="shared" si="92"/>
        <v>1.9929650834193957E-2</v>
      </c>
      <c r="U406" s="20">
        <f t="shared" si="93"/>
        <v>1.0457467292548221</v>
      </c>
      <c r="V406" s="21">
        <f t="shared" si="94"/>
        <v>4.5746729254822149</v>
      </c>
    </row>
    <row r="407" spans="1:22" x14ac:dyDescent="0.3">
      <c r="A407">
        <f t="shared" si="87"/>
        <v>405</v>
      </c>
      <c r="B407" s="7">
        <v>44420</v>
      </c>
      <c r="C407" s="33"/>
      <c r="D407" s="33"/>
      <c r="E407" s="33"/>
      <c r="F407" s="33"/>
      <c r="G407" s="33"/>
      <c r="H407" s="8">
        <v>7.82</v>
      </c>
      <c r="I407" s="14">
        <f>TRUNC(1000/((1+H407/100)^(NETWORKDAYS($B407,$H$2-1,Feriados!$A$1:$A$936)/252)),6)</f>
        <v>935.82242799999995</v>
      </c>
      <c r="J407" s="16">
        <f t="shared" si="88"/>
        <v>-4.8114817086342132E-2</v>
      </c>
      <c r="K407" s="15">
        <f t="shared" si="89"/>
        <v>1.0700884394778145</v>
      </c>
      <c r="L407" s="16">
        <f t="shared" si="84"/>
        <v>7.0088439477814513</v>
      </c>
      <c r="M407" s="8">
        <v>8.8045000000000009</v>
      </c>
      <c r="N407" s="17">
        <f>TRUNC(1000/((1+M407/100)^(NETWORKDAYS($B407,$M$2-1,Feriados!$A$1:$A$936)/252)),6)</f>
        <v>853.52143000000001</v>
      </c>
      <c r="O407" s="19">
        <f t="shared" si="90"/>
        <v>-0.2003586226146381</v>
      </c>
      <c r="P407" s="18">
        <f t="shared" si="91"/>
        <v>1.0460565735841421</v>
      </c>
      <c r="Q407" s="19">
        <f t="shared" si="85"/>
        <v>4.6056573584142058</v>
      </c>
      <c r="R407" s="9">
        <v>5.15</v>
      </c>
      <c r="S407" s="20">
        <f t="shared" si="86"/>
        <v>1.0459551429265725</v>
      </c>
      <c r="T407" s="21">
        <f t="shared" si="92"/>
        <v>1.9929650834193957E-2</v>
      </c>
      <c r="U407" s="20">
        <f t="shared" si="93"/>
        <v>1.0459551429265725</v>
      </c>
      <c r="V407" s="21">
        <f t="shared" si="94"/>
        <v>4.5955142926572545</v>
      </c>
    </row>
    <row r="408" spans="1:22" x14ac:dyDescent="0.3">
      <c r="A408">
        <f t="shared" si="87"/>
        <v>406</v>
      </c>
      <c r="B408" s="7">
        <v>44421</v>
      </c>
      <c r="C408" s="33"/>
      <c r="D408" s="33"/>
      <c r="E408" s="33"/>
      <c r="F408" s="33"/>
      <c r="G408" s="33"/>
      <c r="H408" s="8">
        <v>7.8916000000000004</v>
      </c>
      <c r="I408" s="14">
        <f>TRUNC(1000/((1+H408/100)^(NETWORKDAYS($B408,$H$2-1,Feriados!$A$1:$A$936)/252)),6)</f>
        <v>935.55724999999995</v>
      </c>
      <c r="J408" s="16">
        <f t="shared" si="88"/>
        <v>-2.8336358700731257E-2</v>
      </c>
      <c r="K408" s="15">
        <f t="shared" si="89"/>
        <v>1.0697852153791889</v>
      </c>
      <c r="L408" s="16">
        <f t="shared" si="84"/>
        <v>6.9785215379188914</v>
      </c>
      <c r="M408" s="8">
        <v>8.92</v>
      </c>
      <c r="N408" s="17">
        <f>TRUNC(1000/((1+M408/100)^(NETWORKDAYS($B408,$M$2-1,Feriados!$A$1:$A$936)/252)),6)</f>
        <v>852.11226199999999</v>
      </c>
      <c r="O408" s="19">
        <f t="shared" si="90"/>
        <v>-0.16510048259714694</v>
      </c>
      <c r="P408" s="18">
        <f t="shared" si="91"/>
        <v>1.0443295291329155</v>
      </c>
      <c r="Q408" s="19">
        <f t="shared" si="85"/>
        <v>4.4329529132915546</v>
      </c>
      <c r="R408" s="9">
        <v>5.15</v>
      </c>
      <c r="S408" s="20">
        <f t="shared" si="86"/>
        <v>1.0461635981344402</v>
      </c>
      <c r="T408" s="21">
        <f t="shared" si="92"/>
        <v>1.9929650834193957E-2</v>
      </c>
      <c r="U408" s="20">
        <f t="shared" si="93"/>
        <v>1.0461635981344402</v>
      </c>
      <c r="V408" s="21">
        <f t="shared" si="94"/>
        <v>4.6163598134440154</v>
      </c>
    </row>
    <row r="409" spans="1:22" x14ac:dyDescent="0.3">
      <c r="A409">
        <f t="shared" si="87"/>
        <v>407</v>
      </c>
      <c r="B409" s="7">
        <v>44424</v>
      </c>
      <c r="C409" s="33"/>
      <c r="D409" s="33"/>
      <c r="E409" s="33"/>
      <c r="F409" s="33"/>
      <c r="G409" s="33"/>
      <c r="H409" s="8">
        <v>7.8787000000000003</v>
      </c>
      <c r="I409" s="14">
        <f>TRUNC(1000/((1+H409/100)^(NETWORKDAYS($B409,$H$2-1,Feriados!$A$1:$A$936)/252)),6)</f>
        <v>935.93697999999995</v>
      </c>
      <c r="J409" s="16">
        <f t="shared" si="88"/>
        <v>4.058864382698868E-2</v>
      </c>
      <c r="K409" s="15">
        <f t="shared" si="89"/>
        <v>1.0702194266899729</v>
      </c>
      <c r="L409" s="16">
        <f t="shared" si="84"/>
        <v>7.0219426689972941</v>
      </c>
      <c r="M409" s="8">
        <v>8.9659999999999993</v>
      </c>
      <c r="N409" s="17">
        <f>TRUNC(1000/((1+M409/100)^(NETWORKDAYS($B409,$M$2-1,Feriados!$A$1:$A$936)/252)),6)</f>
        <v>851.728792</v>
      </c>
      <c r="O409" s="19">
        <f t="shared" si="90"/>
        <v>-4.5002286330197983E-2</v>
      </c>
      <c r="P409" s="18">
        <f t="shared" si="91"/>
        <v>1.0438595569679843</v>
      </c>
      <c r="Q409" s="19">
        <f t="shared" si="85"/>
        <v>4.385955696798427</v>
      </c>
      <c r="R409" s="9">
        <v>5.15</v>
      </c>
      <c r="S409" s="20">
        <f t="shared" si="86"/>
        <v>1.0463720948867028</v>
      </c>
      <c r="T409" s="21">
        <f t="shared" si="92"/>
        <v>1.9929650834193957E-2</v>
      </c>
      <c r="U409" s="20">
        <f t="shared" si="93"/>
        <v>1.0463720948867028</v>
      </c>
      <c r="V409" s="21">
        <f t="shared" si="94"/>
        <v>4.6372094886702797</v>
      </c>
    </row>
    <row r="410" spans="1:22" x14ac:dyDescent="0.3">
      <c r="A410">
        <f t="shared" si="87"/>
        <v>408</v>
      </c>
      <c r="B410" s="7">
        <v>44425</v>
      </c>
      <c r="C410" s="33"/>
      <c r="D410" s="33"/>
      <c r="E410" s="33"/>
      <c r="F410" s="33"/>
      <c r="G410" s="33"/>
      <c r="H410" s="8">
        <v>7.8917999999999999</v>
      </c>
      <c r="I410" s="14">
        <f>TRUNC(1000/((1+H410/100)^(NETWORKDAYS($B410,$H$2-1,Feriados!$A$1:$A$936)/252)),6)</f>
        <v>936.11989600000004</v>
      </c>
      <c r="J410" s="16">
        <f t="shared" si="88"/>
        <v>1.9543623546125488E-2</v>
      </c>
      <c r="K410" s="15">
        <f t="shared" si="89"/>
        <v>1.0704285863458427</v>
      </c>
      <c r="L410" s="16">
        <f t="shared" si="84"/>
        <v>7.0428586345842703</v>
      </c>
      <c r="M410" s="8">
        <v>8.9700000000000006</v>
      </c>
      <c r="N410" s="17">
        <f>TRUNC(1000/((1+M410/100)^(NETWORKDAYS($B410,$M$2-1,Feriados!$A$1:$A$936)/252)),6)</f>
        <v>851.96072700000002</v>
      </c>
      <c r="O410" s="19">
        <f t="shared" si="90"/>
        <v>2.723108601923041E-2</v>
      </c>
      <c r="P410" s="18">
        <f t="shared" si="91"/>
        <v>1.0441438112618622</v>
      </c>
      <c r="Q410" s="19">
        <f t="shared" si="85"/>
        <v>4.4143811261862176</v>
      </c>
      <c r="R410" s="9">
        <v>5.15</v>
      </c>
      <c r="S410" s="20">
        <f t="shared" si="86"/>
        <v>1.0465806331916401</v>
      </c>
      <c r="T410" s="21">
        <f t="shared" si="92"/>
        <v>1.9929650834193957E-2</v>
      </c>
      <c r="U410" s="20">
        <f t="shared" si="93"/>
        <v>1.0465806331916401</v>
      </c>
      <c r="V410" s="21">
        <f t="shared" si="94"/>
        <v>4.6580633191640075</v>
      </c>
    </row>
    <row r="411" spans="1:22" x14ac:dyDescent="0.3">
      <c r="A411">
        <f t="shared" si="87"/>
        <v>409</v>
      </c>
      <c r="B411" s="7">
        <v>44426</v>
      </c>
      <c r="C411" s="33"/>
      <c r="D411" s="33"/>
      <c r="E411" s="33"/>
      <c r="F411" s="33"/>
      <c r="G411" s="33"/>
      <c r="H411" s="8">
        <v>7.9828000000000001</v>
      </c>
      <c r="I411" s="14">
        <f>TRUNC(1000/((1+H411/100)^(NETWORKDAYS($B411,$H$2-1,Feriados!$A$1:$A$936)/252)),6)</f>
        <v>935.71940700000005</v>
      </c>
      <c r="J411" s="16">
        <f t="shared" si="88"/>
        <v>-4.2781806231362296E-2</v>
      </c>
      <c r="K411" s="15">
        <f t="shared" si="89"/>
        <v>1.0699706376621871</v>
      </c>
      <c r="L411" s="16">
        <f t="shared" si="84"/>
        <v>6.9970637662187141</v>
      </c>
      <c r="M411" s="8">
        <v>9.1509999999999998</v>
      </c>
      <c r="N411" s="17">
        <f>TRUNC(1000/((1+M411/100)^(NETWORKDAYS($B411,$M$2-1,Feriados!$A$1:$A$936)/252)),6)</f>
        <v>849.62286099999994</v>
      </c>
      <c r="O411" s="19">
        <f t="shared" si="90"/>
        <v>-0.27441006679174151</v>
      </c>
      <c r="P411" s="18">
        <f t="shared" si="91"/>
        <v>1.0412785755319767</v>
      </c>
      <c r="Q411" s="19">
        <f t="shared" si="85"/>
        <v>4.1278575531976669</v>
      </c>
      <c r="R411" s="9">
        <v>5.15</v>
      </c>
      <c r="S411" s="20">
        <f t="shared" si="86"/>
        <v>1.0467892130575334</v>
      </c>
      <c r="T411" s="21">
        <f t="shared" si="92"/>
        <v>1.9929650834193957E-2</v>
      </c>
      <c r="U411" s="20">
        <f t="shared" si="93"/>
        <v>1.0467892130575334</v>
      </c>
      <c r="V411" s="21">
        <f t="shared" si="94"/>
        <v>4.6789213057533363</v>
      </c>
    </row>
    <row r="412" spans="1:22" x14ac:dyDescent="0.3">
      <c r="A412">
        <f t="shared" si="87"/>
        <v>410</v>
      </c>
      <c r="B412" s="7">
        <v>44427</v>
      </c>
      <c r="C412" s="33"/>
      <c r="D412" s="33"/>
      <c r="E412" s="33"/>
      <c r="F412" s="33"/>
      <c r="G412" s="33"/>
      <c r="H412" s="8">
        <v>8.0426000000000002</v>
      </c>
      <c r="I412" s="14">
        <f>TRUNC(1000/((1+H412/100)^(NETWORKDAYS($B412,$H$2-1,Feriados!$A$1:$A$936)/252)),6)</f>
        <v>935.55849999999998</v>
      </c>
      <c r="J412" s="16">
        <f t="shared" si="88"/>
        <v>-1.7196073822589586E-2</v>
      </c>
      <c r="K412" s="15">
        <f t="shared" si="89"/>
        <v>1.0697866447214548</v>
      </c>
      <c r="L412" s="16">
        <f t="shared" si="84"/>
        <v>6.9786644721454794</v>
      </c>
      <c r="M412" s="8">
        <v>9.1244999999999994</v>
      </c>
      <c r="N412" s="17">
        <f>TRUNC(1000/((1+M412/100)^(NETWORKDAYS($B412,$M$2-1,Feriados!$A$1:$A$936)/252)),6)</f>
        <v>850.30147599999998</v>
      </c>
      <c r="O412" s="19">
        <f t="shared" si="90"/>
        <v>7.9872497686950261E-2</v>
      </c>
      <c r="P412" s="18">
        <f t="shared" si="91"/>
        <v>1.0421102707381331</v>
      </c>
      <c r="Q412" s="19">
        <f t="shared" si="85"/>
        <v>4.2110270738133115</v>
      </c>
      <c r="R412" s="9">
        <v>5.15</v>
      </c>
      <c r="S412" s="20">
        <f t="shared" si="86"/>
        <v>1.0469978344926658</v>
      </c>
      <c r="T412" s="21">
        <f t="shared" si="92"/>
        <v>1.9929650834193957E-2</v>
      </c>
      <c r="U412" s="20">
        <f t="shared" si="93"/>
        <v>1.0469978344926658</v>
      </c>
      <c r="V412" s="21">
        <f t="shared" si="94"/>
        <v>4.6997834492665813</v>
      </c>
    </row>
    <row r="413" spans="1:22" x14ac:dyDescent="0.3">
      <c r="A413">
        <f t="shared" si="87"/>
        <v>411</v>
      </c>
      <c r="B413" s="7">
        <v>44428</v>
      </c>
      <c r="C413" s="33"/>
      <c r="D413" s="33"/>
      <c r="E413" s="33"/>
      <c r="F413" s="33"/>
      <c r="G413" s="33"/>
      <c r="H413" s="8">
        <v>7.9767000000000001</v>
      </c>
      <c r="I413" s="14">
        <f>TRUNC(1000/((1+H413/100)^(NETWORKDAYS($B413,$H$2-1,Feriados!$A$1:$A$936)/252)),6)</f>
        <v>936.33527500000002</v>
      </c>
      <c r="J413" s="16">
        <f t="shared" si="88"/>
        <v>8.3027945339608777E-2</v>
      </c>
      <c r="K413" s="15">
        <f t="shared" si="89"/>
        <v>1.0706748665920847</v>
      </c>
      <c r="L413" s="16">
        <f t="shared" si="84"/>
        <v>7.0674866592084662</v>
      </c>
      <c r="M413" s="8">
        <v>8.9797999999999991</v>
      </c>
      <c r="N413" s="17">
        <f>TRUNC(1000/((1+M413/100)^(NETWORKDAYS($B413,$M$2-1,Feriados!$A$1:$A$936)/252)),6)</f>
        <v>852.69031199999995</v>
      </c>
      <c r="O413" s="19">
        <f t="shared" si="90"/>
        <v>0.28093988631392453</v>
      </c>
      <c r="P413" s="18">
        <f t="shared" si="91"/>
        <v>1.0450379741480105</v>
      </c>
      <c r="Q413" s="19">
        <f t="shared" si="85"/>
        <v>4.5037974148010473</v>
      </c>
      <c r="R413" s="9">
        <v>5.15</v>
      </c>
      <c r="S413" s="20">
        <f t="shared" si="86"/>
        <v>1.0472064975053217</v>
      </c>
      <c r="T413" s="21">
        <f t="shared" si="92"/>
        <v>1.9929650834193957E-2</v>
      </c>
      <c r="U413" s="20">
        <f t="shared" si="93"/>
        <v>1.0472064975053217</v>
      </c>
      <c r="V413" s="21">
        <f t="shared" si="94"/>
        <v>4.7206497505321687</v>
      </c>
    </row>
    <row r="414" spans="1:22" x14ac:dyDescent="0.3">
      <c r="A414">
        <f t="shared" si="87"/>
        <v>412</v>
      </c>
      <c r="B414" s="7">
        <v>44431</v>
      </c>
      <c r="C414" s="33"/>
      <c r="D414" s="33"/>
      <c r="E414" s="33"/>
      <c r="F414" s="33"/>
      <c r="G414" s="33"/>
      <c r="H414" s="8">
        <v>7.9977</v>
      </c>
      <c r="I414" s="14">
        <f>TRUNC(1000/((1+H414/100)^(NETWORKDAYS($B414,$H$2-1,Feriados!$A$1:$A$936)/252)),6)</f>
        <v>936.46508800000004</v>
      </c>
      <c r="J414" s="16">
        <f t="shared" si="88"/>
        <v>1.3863944194558719E-2</v>
      </c>
      <c r="K414" s="15">
        <f t="shared" si="89"/>
        <v>1.0708233043580941</v>
      </c>
      <c r="L414" s="16">
        <f t="shared" si="84"/>
        <v>7.0823304358094141</v>
      </c>
      <c r="M414" s="8">
        <v>9.1064000000000007</v>
      </c>
      <c r="N414" s="17">
        <f>TRUNC(1000/((1+M414/100)^(NETWORKDAYS($B414,$M$2-1,Feriados!$A$1:$A$936)/252)),6)</f>
        <v>851.15199399999995</v>
      </c>
      <c r="O414" s="19">
        <f t="shared" si="90"/>
        <v>-0.18040758506940868</v>
      </c>
      <c r="P414" s="18">
        <f t="shared" si="91"/>
        <v>1.0431526463757919</v>
      </c>
      <c r="Q414" s="19">
        <f t="shared" si="85"/>
        <v>4.3152646375791859</v>
      </c>
      <c r="R414" s="9">
        <v>5.15</v>
      </c>
      <c r="S414" s="20">
        <f t="shared" si="86"/>
        <v>1.0474152021037875</v>
      </c>
      <c r="T414" s="21">
        <f t="shared" si="92"/>
        <v>1.9929650834193957E-2</v>
      </c>
      <c r="U414" s="20">
        <f t="shared" si="93"/>
        <v>1.0474152021037875</v>
      </c>
      <c r="V414" s="21">
        <f t="shared" si="94"/>
        <v>4.7415202103787468</v>
      </c>
    </row>
    <row r="415" spans="1:22" x14ac:dyDescent="0.3">
      <c r="A415">
        <f t="shared" si="87"/>
        <v>413</v>
      </c>
      <c r="B415" s="7">
        <v>44432</v>
      </c>
      <c r="C415" s="33"/>
      <c r="D415" s="33"/>
      <c r="E415" s="33"/>
      <c r="F415" s="33"/>
      <c r="G415" s="33"/>
      <c r="H415" s="8">
        <v>7.9250999999999996</v>
      </c>
      <c r="I415" s="14">
        <f>TRUNC(1000/((1+H415/100)^(NETWORKDAYS($B415,$H$2-1,Feriados!$A$1:$A$936)/252)),6)</f>
        <v>937.28614400000004</v>
      </c>
      <c r="J415" s="16">
        <f t="shared" si="88"/>
        <v>8.7676092843302911E-2</v>
      </c>
      <c r="K415" s="15">
        <f t="shared" si="89"/>
        <v>1.0717621603926109</v>
      </c>
      <c r="L415" s="16">
        <f t="shared" si="84"/>
        <v>7.1762160392610852</v>
      </c>
      <c r="M415" s="8">
        <v>9.0106999999999999</v>
      </c>
      <c r="N415" s="17">
        <f>TRUNC(1000/((1+M415/100)^(NETWORKDAYS($B415,$M$2-1,Feriados!$A$1:$A$936)/252)),6)</f>
        <v>852.82620499999996</v>
      </c>
      <c r="O415" s="19">
        <f t="shared" si="90"/>
        <v>0.19669941582725059</v>
      </c>
      <c r="P415" s="18">
        <f t="shared" si="91"/>
        <v>1.0452045215373995</v>
      </c>
      <c r="Q415" s="19">
        <f t="shared" si="85"/>
        <v>4.5204521537399511</v>
      </c>
      <c r="R415" s="9">
        <v>5.15</v>
      </c>
      <c r="S415" s="20">
        <f t="shared" si="86"/>
        <v>1.047623948296351</v>
      </c>
      <c r="T415" s="21">
        <f t="shared" si="92"/>
        <v>1.9929650834193957E-2</v>
      </c>
      <c r="U415" s="20">
        <f t="shared" si="93"/>
        <v>1.047623948296351</v>
      </c>
      <c r="V415" s="21">
        <f t="shared" si="94"/>
        <v>4.7623948296350971</v>
      </c>
    </row>
    <row r="416" spans="1:22" x14ac:dyDescent="0.3">
      <c r="A416">
        <f t="shared" si="87"/>
        <v>414</v>
      </c>
      <c r="B416" s="7">
        <v>44433</v>
      </c>
      <c r="C416" s="33"/>
      <c r="D416" s="33"/>
      <c r="E416" s="33"/>
      <c r="F416" s="33"/>
      <c r="G416" s="33"/>
      <c r="H416" s="8">
        <v>7.9875999999999996</v>
      </c>
      <c r="I416" s="14">
        <f>TRUNC(1000/((1+H416/100)^(NETWORKDAYS($B416,$H$2-1,Feriados!$A$1:$A$936)/252)),6)</f>
        <v>937.111176</v>
      </c>
      <c r="J416" s="16">
        <f t="shared" si="88"/>
        <v>-1.8667511636660805E-2</v>
      </c>
      <c r="K416" s="15">
        <f t="shared" si="89"/>
        <v>1.0715620890666022</v>
      </c>
      <c r="L416" s="16">
        <f t="shared" si="84"/>
        <v>7.1562089066602219</v>
      </c>
      <c r="M416" s="8">
        <v>8.9838000000000005</v>
      </c>
      <c r="N416" s="17">
        <f>TRUNC(1000/((1+M416/100)^(NETWORKDAYS($B416,$M$2-1,Feriados!$A$1:$A$936)/252)),6)</f>
        <v>853.50599199999999</v>
      </c>
      <c r="O416" s="19">
        <f t="shared" si="90"/>
        <v>7.9709909945835378E-2</v>
      </c>
      <c r="P416" s="18">
        <f t="shared" si="91"/>
        <v>1.0460376531202669</v>
      </c>
      <c r="Q416" s="19">
        <f t="shared" si="85"/>
        <v>4.6037653120266864</v>
      </c>
      <c r="R416" s="9">
        <v>5.15</v>
      </c>
      <c r="S416" s="20">
        <f t="shared" si="86"/>
        <v>1.0478327360913018</v>
      </c>
      <c r="T416" s="21">
        <f t="shared" si="92"/>
        <v>1.9929650834193957E-2</v>
      </c>
      <c r="U416" s="20">
        <f t="shared" si="93"/>
        <v>1.0478327360913018</v>
      </c>
      <c r="V416" s="21">
        <f t="shared" si="94"/>
        <v>4.7832736091301786</v>
      </c>
    </row>
    <row r="417" spans="1:22" x14ac:dyDescent="0.3">
      <c r="A417">
        <f t="shared" si="87"/>
        <v>415</v>
      </c>
      <c r="B417" s="7">
        <v>44434</v>
      </c>
      <c r="C417" s="33"/>
      <c r="D417" s="33"/>
      <c r="E417" s="33"/>
      <c r="F417" s="33"/>
      <c r="G417" s="33"/>
      <c r="H417" s="8">
        <v>8.0250000000000004</v>
      </c>
      <c r="I417" s="14">
        <f>TRUNC(1000/((1+H417/100)^(NETWORKDAYS($B417,$H$2-1,Feriados!$A$1:$A$936)/252)),6)</f>
        <v>937.12395200000003</v>
      </c>
      <c r="J417" s="16">
        <f t="shared" si="88"/>
        <v>1.3633387720979329E-3</v>
      </c>
      <c r="K417" s="15">
        <f t="shared" si="89"/>
        <v>1.0715766980880295</v>
      </c>
      <c r="L417" s="16">
        <f t="shared" si="84"/>
        <v>7.1576698088029467</v>
      </c>
      <c r="M417" s="8">
        <v>8.9992000000000001</v>
      </c>
      <c r="N417" s="17">
        <f>TRUNC(1000/((1+M417/100)^(NETWORKDAYS($B417,$M$2-1,Feriados!$A$1:$A$936)/252)),6)</f>
        <v>853.57579699999997</v>
      </c>
      <c r="O417" s="19">
        <f t="shared" si="90"/>
        <v>8.1786186218124612E-3</v>
      </c>
      <c r="P417" s="18">
        <f t="shared" si="91"/>
        <v>1.0461232045505562</v>
      </c>
      <c r="Q417" s="19">
        <f t="shared" si="85"/>
        <v>4.6123204550556185</v>
      </c>
      <c r="R417" s="9">
        <v>5.15</v>
      </c>
      <c r="S417" s="20">
        <f t="shared" si="86"/>
        <v>1.0480415654969311</v>
      </c>
      <c r="T417" s="21">
        <f t="shared" si="92"/>
        <v>1.9929650834193957E-2</v>
      </c>
      <c r="U417" s="20">
        <f t="shared" si="93"/>
        <v>1.0480415654969311</v>
      </c>
      <c r="V417" s="21">
        <f t="shared" si="94"/>
        <v>4.804156549693106</v>
      </c>
    </row>
    <row r="418" spans="1:22" x14ac:dyDescent="0.3">
      <c r="A418">
        <f t="shared" si="87"/>
        <v>416</v>
      </c>
      <c r="B418" s="7">
        <v>44435</v>
      </c>
      <c r="C418" s="33"/>
      <c r="D418" s="33"/>
      <c r="E418" s="33"/>
      <c r="F418" s="33"/>
      <c r="G418" s="33"/>
      <c r="H418" s="8">
        <v>8.0123999999999995</v>
      </c>
      <c r="I418" s="14">
        <f>TRUNC(1000/((1+H418/100)^(NETWORKDAYS($B418,$H$2-1,Feriados!$A$1:$A$936)/252)),6)</f>
        <v>937.50261499999999</v>
      </c>
      <c r="J418" s="16">
        <f t="shared" si="88"/>
        <v>4.0406927940739301E-2</v>
      </c>
      <c r="K418" s="15">
        <f t="shared" si="89"/>
        <v>1.0720096893122557</v>
      </c>
      <c r="L418" s="16">
        <f t="shared" si="84"/>
        <v>7.2009689312255709</v>
      </c>
      <c r="M418" s="8">
        <v>8.9420999999999999</v>
      </c>
      <c r="N418" s="17">
        <f>TRUNC(1000/((1+M418/100)^(NETWORKDAYS($B418,$M$2-1,Feriados!$A$1:$A$936)/252)),6)</f>
        <v>854.68839100000002</v>
      </c>
      <c r="O418" s="19">
        <f t="shared" si="90"/>
        <v>0.13034507350260238</v>
      </c>
      <c r="P418" s="18">
        <f t="shared" si="91"/>
        <v>1.0474867746104555</v>
      </c>
      <c r="Q418" s="19">
        <f t="shared" si="85"/>
        <v>4.7486774610455473</v>
      </c>
      <c r="R418" s="9">
        <v>5.15</v>
      </c>
      <c r="S418" s="20">
        <f t="shared" si="86"/>
        <v>1.0482504365215317</v>
      </c>
      <c r="T418" s="21">
        <f t="shared" si="92"/>
        <v>1.9929650834193957E-2</v>
      </c>
      <c r="U418" s="20">
        <f t="shared" si="93"/>
        <v>1.0482504365215317</v>
      </c>
      <c r="V418" s="21">
        <f t="shared" si="94"/>
        <v>4.8250436521531714</v>
      </c>
    </row>
    <row r="419" spans="1:22" x14ac:dyDescent="0.3">
      <c r="A419">
        <f t="shared" si="87"/>
        <v>417</v>
      </c>
      <c r="B419" s="7">
        <v>44438</v>
      </c>
      <c r="C419" s="33"/>
      <c r="D419" s="33"/>
      <c r="E419" s="33"/>
      <c r="F419" s="33"/>
      <c r="G419" s="33"/>
      <c r="H419" s="8">
        <v>7.9659000000000004</v>
      </c>
      <c r="I419" s="14">
        <f>TRUNC(1000/((1+H419/100)^(NETWORKDAYS($B419,$H$2-1,Feriados!$A$1:$A$936)/252)),6)</f>
        <v>938.12597000000005</v>
      </c>
      <c r="J419" s="16">
        <f t="shared" si="88"/>
        <v>6.6491014534397763E-2</v>
      </c>
      <c r="K419" s="15">
        <f t="shared" si="89"/>
        <v>1.0727224794305865</v>
      </c>
      <c r="L419" s="16">
        <f t="shared" si="84"/>
        <v>7.2722479430586517</v>
      </c>
      <c r="M419" s="8">
        <v>8.9145000000000003</v>
      </c>
      <c r="N419" s="17">
        <f>TRUNC(1000/((1+M419/100)^(NETWORKDAYS($B419,$M$2-1,Feriados!$A$1:$A$936)/252)),6)</f>
        <v>855.37531200000001</v>
      </c>
      <c r="O419" s="19">
        <f t="shared" si="90"/>
        <v>8.0370929011475134E-2</v>
      </c>
      <c r="P419" s="18">
        <f t="shared" si="91"/>
        <v>1.0483286494624822</v>
      </c>
      <c r="Q419" s="19">
        <f t="shared" si="85"/>
        <v>4.8328649462482165</v>
      </c>
      <c r="R419" s="9">
        <v>5.15</v>
      </c>
      <c r="S419" s="20">
        <f t="shared" si="86"/>
        <v>1.0484593491733984</v>
      </c>
      <c r="T419" s="21">
        <f t="shared" si="92"/>
        <v>1.9929650834193957E-2</v>
      </c>
      <c r="U419" s="20">
        <f t="shared" si="93"/>
        <v>1.0484593491733984</v>
      </c>
      <c r="V419" s="21">
        <f t="shared" si="94"/>
        <v>4.8459349173398447</v>
      </c>
    </row>
    <row r="420" spans="1:22" x14ac:dyDescent="0.3">
      <c r="A420">
        <f t="shared" si="87"/>
        <v>418</v>
      </c>
      <c r="B420" s="7">
        <v>44439</v>
      </c>
      <c r="C420" s="33"/>
      <c r="D420" s="33"/>
      <c r="E420" s="33"/>
      <c r="F420" s="33"/>
      <c r="G420" s="33"/>
      <c r="H420" s="8">
        <v>7.9993999999999996</v>
      </c>
      <c r="I420" s="14">
        <f>TRUNC(1000/((1+H420/100)^(NETWORKDAYS($B420,$H$2-1,Feriados!$A$1:$A$936)/252)),6)</f>
        <v>938.16992200000004</v>
      </c>
      <c r="J420" s="16">
        <f t="shared" si="88"/>
        <v>4.6850850957680379E-3</v>
      </c>
      <c r="K420" s="15">
        <f t="shared" si="89"/>
        <v>1.0727727373915892</v>
      </c>
      <c r="L420" s="16">
        <f t="shared" si="84"/>
        <v>7.2772737391589182</v>
      </c>
      <c r="M420" s="8">
        <v>9.0350000000000001</v>
      </c>
      <c r="N420" s="17">
        <f>TRUNC(1000/((1+M420/100)^(NETWORKDAYS($B420,$M$2-1,Feriados!$A$1:$A$936)/252)),6)</f>
        <v>853.93983700000001</v>
      </c>
      <c r="O420" s="19">
        <f t="shared" si="90"/>
        <v>-0.16781814717607979</v>
      </c>
      <c r="P420" s="18">
        <f t="shared" si="91"/>
        <v>1.0465693637466382</v>
      </c>
      <c r="Q420" s="19">
        <f t="shared" si="85"/>
        <v>4.6569363746638226</v>
      </c>
      <c r="R420" s="9">
        <v>5.15</v>
      </c>
      <c r="S420" s="20">
        <f t="shared" si="86"/>
        <v>1.0486683034608271</v>
      </c>
      <c r="T420" s="21">
        <f t="shared" si="92"/>
        <v>1.9929650834193957E-2</v>
      </c>
      <c r="U420" s="20">
        <f t="shared" si="93"/>
        <v>1.0486683034608271</v>
      </c>
      <c r="V420" s="21">
        <f t="shared" si="94"/>
        <v>4.8668303460827067</v>
      </c>
    </row>
    <row r="421" spans="1:22" x14ac:dyDescent="0.3">
      <c r="A421">
        <f t="shared" si="87"/>
        <v>419</v>
      </c>
      <c r="B421" s="7">
        <v>44440</v>
      </c>
      <c r="C421" s="33"/>
      <c r="D421" s="33"/>
      <c r="E421" s="33"/>
      <c r="F421" s="33"/>
      <c r="G421" s="33"/>
      <c r="H421" s="8">
        <v>8.07</v>
      </c>
      <c r="I421" s="14">
        <f>TRUNC(1000/((1+H421/100)^(NETWORKDAYS($B421,$H$2-1,Feriados!$A$1:$A$936)/252)),6)</f>
        <v>937.95040400000005</v>
      </c>
      <c r="J421" s="16">
        <f t="shared" si="88"/>
        <v>-2.3398533128415888E-2</v>
      </c>
      <c r="K421" s="15">
        <f t="shared" si="89"/>
        <v>1.072521724307238</v>
      </c>
      <c r="L421" s="16">
        <f t="shared" si="84"/>
        <v>7.2521724307238022</v>
      </c>
      <c r="M421" s="8">
        <v>9.0850000000000009</v>
      </c>
      <c r="N421" s="17">
        <f>TRUNC(1000/((1+M421/100)^(NETWORKDAYS($B421,$M$2-1,Feriados!$A$1:$A$936)/252)),6)</f>
        <v>853.51996499999996</v>
      </c>
      <c r="O421" s="19">
        <f t="shared" si="90"/>
        <v>-4.9168803445820419E-2</v>
      </c>
      <c r="P421" s="18">
        <f t="shared" si="91"/>
        <v>1.0460547781132534</v>
      </c>
      <c r="Q421" s="19">
        <f t="shared" si="85"/>
        <v>4.6054778113253425</v>
      </c>
      <c r="R421" s="9">
        <v>5.15</v>
      </c>
      <c r="S421" s="20">
        <f t="shared" si="86"/>
        <v>1.0488772993921156</v>
      </c>
      <c r="T421" s="21">
        <f t="shared" si="92"/>
        <v>1.9929650834193957E-2</v>
      </c>
      <c r="U421" s="20">
        <f t="shared" si="93"/>
        <v>1.0488772993921156</v>
      </c>
      <c r="V421" s="21">
        <f t="shared" si="94"/>
        <v>4.8877299392115603</v>
      </c>
    </row>
    <row r="422" spans="1:22" x14ac:dyDescent="0.3">
      <c r="A422">
        <f t="shared" si="87"/>
        <v>420</v>
      </c>
      <c r="B422" s="7">
        <v>44441</v>
      </c>
      <c r="C422" s="33"/>
      <c r="D422" s="33"/>
      <c r="E422" s="33"/>
      <c r="F422" s="33"/>
      <c r="G422" s="33"/>
      <c r="H422" s="8">
        <v>8.1549999999999994</v>
      </c>
      <c r="I422" s="14">
        <f>TRUNC(1000/((1+H422/100)^(NETWORKDAYS($B422,$H$2-1,Feriados!$A$1:$A$936)/252)),6)</f>
        <v>937.63357099999996</v>
      </c>
      <c r="J422" s="16">
        <f t="shared" si="88"/>
        <v>-3.3779291383517762E-2</v>
      </c>
      <c r="K422" s="15">
        <f t="shared" si="89"/>
        <v>1.0721594340688327</v>
      </c>
      <c r="L422" s="16">
        <f t="shared" si="84"/>
        <v>7.215943406883274</v>
      </c>
      <c r="M422" s="8">
        <v>9.2461000000000002</v>
      </c>
      <c r="N422" s="17">
        <f>TRUNC(1000/((1+M422/100)^(NETWORKDAYS($B422,$M$2-1,Feriados!$A$1:$A$936)/252)),6)</f>
        <v>851.52759100000003</v>
      </c>
      <c r="O422" s="19">
        <f t="shared" si="90"/>
        <v>-0.23343027482666256</v>
      </c>
      <c r="P422" s="18">
        <f t="shared" si="91"/>
        <v>1.0436129695698662</v>
      </c>
      <c r="Q422" s="19">
        <f t="shared" si="85"/>
        <v>4.3612969569866156</v>
      </c>
      <c r="R422" s="9">
        <v>5.15</v>
      </c>
      <c r="S422" s="20">
        <f t="shared" si="86"/>
        <v>1.0490863369755636</v>
      </c>
      <c r="T422" s="21">
        <f t="shared" si="92"/>
        <v>1.9929650834193957E-2</v>
      </c>
      <c r="U422" s="20">
        <f t="shared" si="93"/>
        <v>1.0490863369755636</v>
      </c>
      <c r="V422" s="21">
        <f t="shared" si="94"/>
        <v>4.9086336975563638</v>
      </c>
    </row>
    <row r="423" spans="1:22" x14ac:dyDescent="0.3">
      <c r="A423">
        <f t="shared" si="87"/>
        <v>421</v>
      </c>
      <c r="B423" s="7">
        <v>44442</v>
      </c>
      <c r="C423" s="33"/>
      <c r="D423" s="33"/>
      <c r="E423" s="33"/>
      <c r="F423" s="33"/>
      <c r="G423" s="33"/>
      <c r="H423" s="8">
        <v>8.1357999999999997</v>
      </c>
      <c r="I423" s="14">
        <f>TRUNC(1000/((1+H423/100)^(NETWORKDAYS($B423,$H$2-1,Feriados!$A$1:$A$936)/252)),6)</f>
        <v>938.06143899999995</v>
      </c>
      <c r="J423" s="16">
        <f t="shared" si="88"/>
        <v>4.5632751773561075E-2</v>
      </c>
      <c r="K423" s="15">
        <f t="shared" si="89"/>
        <v>1.0726486899219982</v>
      </c>
      <c r="L423" s="16">
        <f t="shared" si="84"/>
        <v>7.2648689921998244</v>
      </c>
      <c r="M423" s="8">
        <v>9.2586999999999993</v>
      </c>
      <c r="N423" s="17">
        <f>TRUNC(1000/((1+M423/100)^(NETWORKDAYS($B423,$M$2-1,Feriados!$A$1:$A$936)/252)),6)</f>
        <v>851.648325</v>
      </c>
      <c r="O423" s="19">
        <f t="shared" si="90"/>
        <v>1.4178518849661259E-2</v>
      </c>
      <c r="P423" s="18">
        <f t="shared" si="91"/>
        <v>1.0437609384314741</v>
      </c>
      <c r="Q423" s="19">
        <f t="shared" si="85"/>
        <v>4.3760938431474106</v>
      </c>
      <c r="R423" s="9">
        <v>5.15</v>
      </c>
      <c r="S423" s="20">
        <f t="shared" si="86"/>
        <v>1.0492954162194721</v>
      </c>
      <c r="T423" s="21">
        <f t="shared" si="92"/>
        <v>1.9929650834193957E-2</v>
      </c>
      <c r="U423" s="20">
        <f t="shared" si="93"/>
        <v>1.0492954162194721</v>
      </c>
      <c r="V423" s="21">
        <f t="shared" si="94"/>
        <v>4.9295416219472088</v>
      </c>
    </row>
    <row r="424" spans="1:22" x14ac:dyDescent="0.3">
      <c r="A424">
        <f t="shared" si="87"/>
        <v>422</v>
      </c>
      <c r="B424" s="7">
        <v>44445</v>
      </c>
      <c r="C424" s="33"/>
      <c r="D424" s="33"/>
      <c r="E424" s="33"/>
      <c r="F424" s="33"/>
      <c r="G424" s="33"/>
      <c r="H424" s="8">
        <v>8.1156000000000006</v>
      </c>
      <c r="I424" s="14">
        <f>TRUNC(1000/((1+H424/100)^(NETWORKDAYS($B424,$H$2-1,Feriados!$A$1:$A$936)/252)),6)</f>
        <v>938.49526400000002</v>
      </c>
      <c r="J424" s="16">
        <f t="shared" si="88"/>
        <v>4.6246970823426992E-2</v>
      </c>
      <c r="K424" s="15">
        <f t="shared" si="89"/>
        <v>1.0731447574486643</v>
      </c>
      <c r="L424" s="16">
        <f t="shared" si="84"/>
        <v>7.3144757448664333</v>
      </c>
      <c r="M424" s="8">
        <v>9.2136999999999993</v>
      </c>
      <c r="N424" s="17">
        <f>TRUNC(1000/((1+M424/100)^(NETWORKDAYS($B424,$M$2-1,Feriados!$A$1:$A$936)/252)),6)</f>
        <v>852.58294100000001</v>
      </c>
      <c r="O424" s="19">
        <f t="shared" si="90"/>
        <v>0.10974201117579518</v>
      </c>
      <c r="P424" s="18">
        <f t="shared" si="91"/>
        <v>1.0449063826771761</v>
      </c>
      <c r="Q424" s="19">
        <f t="shared" si="85"/>
        <v>4.490638267717606</v>
      </c>
      <c r="R424" s="9">
        <v>5.15</v>
      </c>
      <c r="S424" s="20">
        <f t="shared" si="86"/>
        <v>1.0495045371321439</v>
      </c>
      <c r="T424" s="21">
        <f t="shared" si="92"/>
        <v>1.9929650834193957E-2</v>
      </c>
      <c r="U424" s="20">
        <f t="shared" si="93"/>
        <v>1.0495045371321439</v>
      </c>
      <c r="V424" s="21">
        <f t="shared" si="94"/>
        <v>4.9504537132143867</v>
      </c>
    </row>
    <row r="425" spans="1:22" x14ac:dyDescent="0.3">
      <c r="A425">
        <f t="shared" si="87"/>
        <v>423</v>
      </c>
      <c r="B425" s="7">
        <v>44447</v>
      </c>
      <c r="C425" s="33"/>
      <c r="D425" s="33"/>
      <c r="E425" s="33"/>
      <c r="F425" s="33"/>
      <c r="G425" s="33"/>
      <c r="H425" s="8">
        <v>8.2369000000000003</v>
      </c>
      <c r="I425" s="14">
        <f>TRUNC(1000/((1+H425/100)^(NETWORKDAYS($B425,$H$2-1,Feriados!$A$1:$A$936)/252)),6)</f>
        <v>937.93412999999998</v>
      </c>
      <c r="J425" s="16">
        <f t="shared" si="88"/>
        <v>-5.9790818507532428E-2</v>
      </c>
      <c r="K425" s="15">
        <f t="shared" si="89"/>
        <v>1.0725031154144151</v>
      </c>
      <c r="L425" s="16">
        <f t="shared" si="84"/>
        <v>7.250311541441512</v>
      </c>
      <c r="M425" s="8">
        <v>9.3966999999999992</v>
      </c>
      <c r="N425" s="17">
        <f>TRUNC(1000/((1+M425/100)^(NETWORKDAYS($B425,$M$2-1,Feriados!$A$1:$A$936)/252)),6)</f>
        <v>850.306915</v>
      </c>
      <c r="O425" s="19">
        <f t="shared" si="90"/>
        <v>-0.26695654939218327</v>
      </c>
      <c r="P425" s="18">
        <f t="shared" si="91"/>
        <v>1.0421169366536025</v>
      </c>
      <c r="Q425" s="19">
        <f t="shared" si="85"/>
        <v>4.2116936653602499</v>
      </c>
      <c r="R425" s="9">
        <v>5.15</v>
      </c>
      <c r="S425" s="20">
        <f t="shared" si="86"/>
        <v>1.0497136997218832</v>
      </c>
      <c r="T425" s="21">
        <f t="shared" si="92"/>
        <v>1.9929650834193957E-2</v>
      </c>
      <c r="U425" s="20">
        <f t="shared" si="93"/>
        <v>1.0497136997218832</v>
      </c>
      <c r="V425" s="21">
        <f t="shared" si="94"/>
        <v>4.971369972188322</v>
      </c>
    </row>
    <row r="426" spans="1:22" x14ac:dyDescent="0.3">
      <c r="A426">
        <f t="shared" si="87"/>
        <v>424</v>
      </c>
      <c r="B426" s="7">
        <v>44448</v>
      </c>
      <c r="C426" s="33"/>
      <c r="D426" s="33"/>
      <c r="E426" s="33"/>
      <c r="F426" s="33"/>
      <c r="G426" s="33"/>
      <c r="H426" s="8">
        <v>8.7507000000000001</v>
      </c>
      <c r="I426" s="14">
        <f>TRUNC(1000/((1+H426/100)^(NETWORKDAYS($B426,$H$2-1,Feriados!$A$1:$A$936)/252)),6)</f>
        <v>934.65632800000003</v>
      </c>
      <c r="J426" s="16">
        <f t="shared" si="88"/>
        <v>-0.34947038338395409</v>
      </c>
      <c r="K426" s="15">
        <f t="shared" si="89"/>
        <v>1.0687550346651715</v>
      </c>
      <c r="L426" s="16">
        <f t="shared" si="84"/>
        <v>6.8755034665171522</v>
      </c>
      <c r="M426" s="8">
        <v>9.7761999999999993</v>
      </c>
      <c r="N426" s="17">
        <f>TRUNC(1000/((1+M426/100)^(NETWORKDAYS($B426,$M$2-1,Feriados!$A$1:$A$936)/252)),6)</f>
        <v>845.31962799999997</v>
      </c>
      <c r="O426" s="19">
        <f t="shared" si="90"/>
        <v>-0.58652786564720172</v>
      </c>
      <c r="P426" s="18">
        <f t="shared" si="91"/>
        <v>1.0360046304275001</v>
      </c>
      <c r="Q426" s="19">
        <f t="shared" si="85"/>
        <v>3.6004630427500128</v>
      </c>
      <c r="R426" s="9">
        <v>5.15</v>
      </c>
      <c r="S426" s="20">
        <f t="shared" si="86"/>
        <v>1.0499229039969964</v>
      </c>
      <c r="T426" s="21">
        <f t="shared" si="92"/>
        <v>1.9929650834193957E-2</v>
      </c>
      <c r="U426" s="20">
        <f t="shared" si="93"/>
        <v>1.0499229039969964</v>
      </c>
      <c r="V426" s="21">
        <f t="shared" si="94"/>
        <v>4.9922903996996393</v>
      </c>
    </row>
    <row r="427" spans="1:22" x14ac:dyDescent="0.3">
      <c r="A427">
        <f t="shared" si="87"/>
        <v>425</v>
      </c>
      <c r="B427" s="7">
        <v>44449</v>
      </c>
      <c r="C427" s="33"/>
      <c r="D427" s="33"/>
      <c r="E427" s="33"/>
      <c r="F427" s="33"/>
      <c r="G427" s="33"/>
      <c r="H427" s="8">
        <v>8.5945999999999998</v>
      </c>
      <c r="I427" s="14">
        <f>TRUNC(1000/((1+H427/100)^(NETWORKDAYS($B427,$H$2-1,Feriados!$A$1:$A$936)/252)),6)</f>
        <v>936.04467599999998</v>
      </c>
      <c r="J427" s="16">
        <f t="shared" si="88"/>
        <v>0.14854101538805953</v>
      </c>
      <c r="K427" s="15">
        <f t="shared" si="89"/>
        <v>1.0703425742456742</v>
      </c>
      <c r="L427" s="16">
        <f t="shared" si="84"/>
        <v>7.034257424567425</v>
      </c>
      <c r="M427" s="8">
        <v>9.6867999999999999</v>
      </c>
      <c r="N427" s="17">
        <f>TRUNC(1000/((1+M427/100)^(NETWORKDAYS($B427,$M$2-1,Feriados!$A$1:$A$936)/252)),6)</f>
        <v>846.87194399999998</v>
      </c>
      <c r="O427" s="19">
        <f t="shared" si="90"/>
        <v>0.1836365735021106</v>
      </c>
      <c r="P427" s="18">
        <f t="shared" si="91"/>
        <v>1.0379071138321403</v>
      </c>
      <c r="Q427" s="19">
        <f t="shared" si="85"/>
        <v>3.7907113832140293</v>
      </c>
      <c r="R427" s="9">
        <v>5.15</v>
      </c>
      <c r="S427" s="20">
        <f t="shared" si="86"/>
        <v>1.0501321499657912</v>
      </c>
      <c r="T427" s="21">
        <f t="shared" si="92"/>
        <v>1.9929650834193957E-2</v>
      </c>
      <c r="U427" s="20">
        <f t="shared" si="93"/>
        <v>1.0501321499657912</v>
      </c>
      <c r="V427" s="21">
        <f t="shared" si="94"/>
        <v>5.0132149965791184</v>
      </c>
    </row>
    <row r="428" spans="1:22" x14ac:dyDescent="0.3">
      <c r="A428">
        <f t="shared" si="87"/>
        <v>426</v>
      </c>
      <c r="B428" s="7">
        <v>44452</v>
      </c>
      <c r="C428" s="33"/>
      <c r="D428" s="33"/>
      <c r="E428" s="33"/>
      <c r="F428" s="33"/>
      <c r="G428" s="33"/>
      <c r="H428" s="8">
        <v>8.6266999999999996</v>
      </c>
      <c r="I428" s="14">
        <f>TRUNC(1000/((1+H428/100)^(NETWORKDAYS($B428,$H$2-1,Feriados!$A$1:$A$936)/252)),6)</f>
        <v>936.13028199999997</v>
      </c>
      <c r="J428" s="16">
        <f t="shared" si="88"/>
        <v>9.1455036490106778E-3</v>
      </c>
      <c r="K428" s="15">
        <f t="shared" si="89"/>
        <v>1.0704404624648589</v>
      </c>
      <c r="L428" s="16">
        <f t="shared" si="84"/>
        <v>7.0440462464858911</v>
      </c>
      <c r="M428" s="8">
        <v>9.6675000000000004</v>
      </c>
      <c r="N428" s="17">
        <f>TRUNC(1000/((1+M428/100)^(NETWORKDAYS($B428,$M$2-1,Feriados!$A$1:$A$936)/252)),6)</f>
        <v>847.45015799999999</v>
      </c>
      <c r="O428" s="19">
        <f t="shared" si="90"/>
        <v>6.827643826159413E-2</v>
      </c>
      <c r="P428" s="18">
        <f t="shared" si="91"/>
        <v>1.0386157598419286</v>
      </c>
      <c r="Q428" s="19">
        <f t="shared" si="85"/>
        <v>3.8615759841928554</v>
      </c>
      <c r="R428" s="9">
        <v>5.15</v>
      </c>
      <c r="S428" s="20">
        <f t="shared" si="86"/>
        <v>1.0503414376365769</v>
      </c>
      <c r="T428" s="21">
        <f t="shared" si="92"/>
        <v>1.9929650834193957E-2</v>
      </c>
      <c r="U428" s="20">
        <f t="shared" si="93"/>
        <v>1.0503414376365769</v>
      </c>
      <c r="V428" s="21">
        <f t="shared" si="94"/>
        <v>5.0341437636576947</v>
      </c>
    </row>
    <row r="429" spans="1:22" x14ac:dyDescent="0.3">
      <c r="A429">
        <f t="shared" si="87"/>
        <v>427</v>
      </c>
      <c r="B429" s="7">
        <v>44453</v>
      </c>
      <c r="C429" s="33"/>
      <c r="D429" s="33"/>
      <c r="E429" s="33"/>
      <c r="F429" s="33"/>
      <c r="G429" s="33"/>
      <c r="H429" s="8">
        <v>8.3699999999999992</v>
      </c>
      <c r="I429" s="14">
        <f>TRUNC(1000/((1+H429/100)^(NETWORKDAYS($B429,$H$2-1,Feriados!$A$1:$A$936)/252)),6)</f>
        <v>938.19774800000005</v>
      </c>
      <c r="J429" s="16">
        <f t="shared" si="88"/>
        <v>0.22085237917772726</v>
      </c>
      <c r="K429" s="15">
        <f t="shared" si="89"/>
        <v>1.0728045556938937</v>
      </c>
      <c r="L429" s="16">
        <f t="shared" si="84"/>
        <v>7.2804555693893658</v>
      </c>
      <c r="M429" s="8">
        <v>9.4450000000000003</v>
      </c>
      <c r="N429" s="17">
        <f>TRUNC(1000/((1+M429/100)^(NETWORKDAYS($B429,$M$2-1,Feriados!$A$1:$A$936)/252)),6)</f>
        <v>850.84751800000004</v>
      </c>
      <c r="O429" s="19">
        <f t="shared" si="90"/>
        <v>0.40089201328581403</v>
      </c>
      <c r="P429" s="18">
        <f t="shared" si="91"/>
        <v>1.0427794874718626</v>
      </c>
      <c r="Q429" s="19">
        <f t="shared" si="85"/>
        <v>4.2779487471862554</v>
      </c>
      <c r="R429" s="9">
        <v>5.15</v>
      </c>
      <c r="S429" s="20">
        <f t="shared" si="86"/>
        <v>1.0505507670176648</v>
      </c>
      <c r="T429" s="21">
        <f t="shared" si="92"/>
        <v>1.9929650834193957E-2</v>
      </c>
      <c r="U429" s="20">
        <f t="shared" si="93"/>
        <v>1.0505507670176648</v>
      </c>
      <c r="V429" s="21">
        <f t="shared" si="94"/>
        <v>5.0550767017664811</v>
      </c>
    </row>
    <row r="430" spans="1:22" x14ac:dyDescent="0.3">
      <c r="A430">
        <f t="shared" si="87"/>
        <v>428</v>
      </c>
      <c r="B430" s="7">
        <v>44454</v>
      </c>
      <c r="C430" s="33"/>
      <c r="D430" s="33"/>
      <c r="E430" s="33"/>
      <c r="F430" s="33"/>
      <c r="G430" s="33"/>
      <c r="H430" s="8">
        <v>8.4397000000000002</v>
      </c>
      <c r="I430" s="14">
        <f>TRUNC(1000/((1+H430/100)^(NETWORKDAYS($B430,$H$2-1,Feriados!$A$1:$A$936)/252)),6)</f>
        <v>938.020668</v>
      </c>
      <c r="J430" s="16">
        <f t="shared" si="88"/>
        <v>-1.8874485723030521E-2</v>
      </c>
      <c r="K430" s="15">
        <f t="shared" si="89"/>
        <v>1.0726020693511933</v>
      </c>
      <c r="L430" s="16">
        <f t="shared" si="84"/>
        <v>7.2602069351193288</v>
      </c>
      <c r="M430" s="8">
        <v>9.5195000000000007</v>
      </c>
      <c r="N430" s="17">
        <f>TRUNC(1000/((1+M430/100)^(NETWORKDAYS($B430,$M$2-1,Feriados!$A$1:$A$936)/252)),6)</f>
        <v>850.11865999999998</v>
      </c>
      <c r="O430" s="19">
        <f t="shared" si="90"/>
        <v>-8.5662587547219449E-2</v>
      </c>
      <c r="P430" s="18">
        <f t="shared" si="91"/>
        <v>1.0418862155804824</v>
      </c>
      <c r="Q430" s="19">
        <f t="shared" si="85"/>
        <v>4.1886215580482444</v>
      </c>
      <c r="R430" s="9">
        <v>5.15</v>
      </c>
      <c r="S430" s="20">
        <f t="shared" si="86"/>
        <v>1.0507601381173675</v>
      </c>
      <c r="T430" s="21">
        <f t="shared" si="92"/>
        <v>1.9929650834193957E-2</v>
      </c>
      <c r="U430" s="20">
        <f t="shared" si="93"/>
        <v>1.0507601381173675</v>
      </c>
      <c r="V430" s="21">
        <f t="shared" si="94"/>
        <v>5.0760138117367459</v>
      </c>
    </row>
    <row r="431" spans="1:22" x14ac:dyDescent="0.3">
      <c r="A431">
        <f t="shared" si="87"/>
        <v>429</v>
      </c>
      <c r="B431" s="7">
        <v>44455</v>
      </c>
      <c r="C431" s="33"/>
      <c r="D431" s="33"/>
      <c r="E431" s="33"/>
      <c r="F431" s="33"/>
      <c r="G431" s="33"/>
      <c r="H431" s="8">
        <v>8.4641999999999999</v>
      </c>
      <c r="I431" s="14">
        <f>TRUNC(1000/((1+H431/100)^(NETWORKDAYS($B431,$H$2-1,Feriados!$A$1:$A$936)/252)),6)</f>
        <v>938.15577800000005</v>
      </c>
      <c r="J431" s="16">
        <f t="shared" si="88"/>
        <v>1.4403733799195351E-2</v>
      </c>
      <c r="K431" s="15">
        <f t="shared" si="89"/>
        <v>1.0727565640979873</v>
      </c>
      <c r="L431" s="16">
        <f t="shared" si="84"/>
        <v>7.2756564097987253</v>
      </c>
      <c r="M431" s="8">
        <v>9.5694999999999997</v>
      </c>
      <c r="N431" s="17">
        <f>TRUNC(1000/((1+M431/100)^(NETWORKDAYS($B431,$M$2-1,Feriados!$A$1:$A$936)/252)),6)</f>
        <v>849.73414600000001</v>
      </c>
      <c r="O431" s="19">
        <f t="shared" si="90"/>
        <v>-4.5230626980941047E-2</v>
      </c>
      <c r="P431" s="18">
        <f t="shared" si="91"/>
        <v>1.0414149639127475</v>
      </c>
      <c r="Q431" s="19">
        <f t="shared" si="85"/>
        <v>4.141496391274746</v>
      </c>
      <c r="R431" s="9">
        <v>5.15</v>
      </c>
      <c r="S431" s="20">
        <f t="shared" si="86"/>
        <v>1.0509695509439991</v>
      </c>
      <c r="T431" s="21">
        <f t="shared" si="92"/>
        <v>1.9929650834193957E-2</v>
      </c>
      <c r="U431" s="20">
        <f t="shared" si="93"/>
        <v>1.0509695509439991</v>
      </c>
      <c r="V431" s="21">
        <f t="shared" si="94"/>
        <v>5.0969550943999131</v>
      </c>
    </row>
    <row r="432" spans="1:22" x14ac:dyDescent="0.3">
      <c r="A432">
        <f t="shared" si="87"/>
        <v>430</v>
      </c>
      <c r="B432" s="7">
        <v>44456</v>
      </c>
      <c r="C432" s="33"/>
      <c r="D432" s="33"/>
      <c r="E432" s="33"/>
      <c r="F432" s="33"/>
      <c r="G432" s="33"/>
      <c r="H432" s="8">
        <v>8.4888999999999992</v>
      </c>
      <c r="I432" s="14">
        <f>TRUNC(1000/((1+H432/100)^(NETWORKDAYS($B432,$H$2-1,Feriados!$A$1:$A$936)/252)),6)</f>
        <v>938.29127400000004</v>
      </c>
      <c r="J432" s="16">
        <f t="shared" si="88"/>
        <v>1.4442803975356355E-2</v>
      </c>
      <c r="K432" s="15">
        <f t="shared" si="89"/>
        <v>1.0729115002256726</v>
      </c>
      <c r="L432" s="16">
        <f t="shared" si="84"/>
        <v>7.291150022567261</v>
      </c>
      <c r="M432" s="8">
        <v>9.6407000000000007</v>
      </c>
      <c r="N432" s="17">
        <f>TRUNC(1000/((1+M432/100)^(NETWORKDAYS($B432,$M$2-1,Feriados!$A$1:$A$936)/252)),6)</f>
        <v>849.06125399999996</v>
      </c>
      <c r="O432" s="19">
        <f t="shared" si="90"/>
        <v>-7.9188532456597738E-2</v>
      </c>
      <c r="P432" s="18">
        <f t="shared" si="91"/>
        <v>1.0405902826860416</v>
      </c>
      <c r="Q432" s="19">
        <f t="shared" si="85"/>
        <v>4.059028268604159</v>
      </c>
      <c r="R432" s="9">
        <v>5.15</v>
      </c>
      <c r="S432" s="20">
        <f t="shared" si="86"/>
        <v>1.0511790055058761</v>
      </c>
      <c r="T432" s="21">
        <f t="shared" si="92"/>
        <v>1.9929650834193957E-2</v>
      </c>
      <c r="U432" s="20">
        <f t="shared" si="93"/>
        <v>1.0511790055058761</v>
      </c>
      <c r="V432" s="21">
        <f t="shared" si="94"/>
        <v>5.1179005505876063</v>
      </c>
    </row>
    <row r="433" spans="1:22" x14ac:dyDescent="0.3">
      <c r="A433">
        <f t="shared" si="87"/>
        <v>431</v>
      </c>
      <c r="B433" s="7">
        <v>44459</v>
      </c>
      <c r="C433" s="33"/>
      <c r="D433" s="33"/>
      <c r="E433" s="33"/>
      <c r="F433" s="33"/>
      <c r="G433" s="33"/>
      <c r="H433" s="8">
        <v>8.4679000000000002</v>
      </c>
      <c r="I433" s="14">
        <f>TRUNC(1000/((1+H433/100)^(NETWORKDAYS($B433,$H$2-1,Feriados!$A$1:$A$936)/252)),6)</f>
        <v>938.73602800000003</v>
      </c>
      <c r="J433" s="16">
        <f t="shared" si="88"/>
        <v>4.7400419499155078E-2</v>
      </c>
      <c r="K433" s="15">
        <f t="shared" si="89"/>
        <v>1.0734200647776342</v>
      </c>
      <c r="L433" s="16">
        <f t="shared" si="84"/>
        <v>7.3420064777634186</v>
      </c>
      <c r="M433" s="8">
        <v>9.5749999999999993</v>
      </c>
      <c r="N433" s="17">
        <f>TRUNC(1000/((1+M433/100)^(NETWORKDAYS($B433,$M$2-1,Feriados!$A$1:$A$936)/252)),6)</f>
        <v>850.27497900000003</v>
      </c>
      <c r="O433" s="19">
        <f t="shared" si="90"/>
        <v>0.14294905041092321</v>
      </c>
      <c r="P433" s="18">
        <f t="shared" si="91"/>
        <v>1.0420777966138097</v>
      </c>
      <c r="Q433" s="19">
        <f t="shared" si="85"/>
        <v>4.2077796613809726</v>
      </c>
      <c r="R433" s="9">
        <v>5.15</v>
      </c>
      <c r="S433" s="20">
        <f t="shared" si="86"/>
        <v>1.0513885018113158</v>
      </c>
      <c r="T433" s="21">
        <f t="shared" si="92"/>
        <v>1.9929650834193957E-2</v>
      </c>
      <c r="U433" s="20">
        <f t="shared" si="93"/>
        <v>1.0513885018113158</v>
      </c>
      <c r="V433" s="21">
        <f t="shared" si="94"/>
        <v>5.1388501811315823</v>
      </c>
    </row>
    <row r="434" spans="1:22" x14ac:dyDescent="0.3">
      <c r="A434">
        <f t="shared" si="87"/>
        <v>432</v>
      </c>
      <c r="B434" s="7">
        <v>44460</v>
      </c>
      <c r="C434" s="33"/>
      <c r="D434" s="33"/>
      <c r="E434" s="33"/>
      <c r="F434" s="33"/>
      <c r="G434" s="33"/>
      <c r="H434" s="8">
        <v>8.3774999999999995</v>
      </c>
      <c r="I434" s="14">
        <f>TRUNC(1000/((1+H434/100)^(NETWORKDAYS($B434,$H$2-1,Feriados!$A$1:$A$936)/252)),6)</f>
        <v>939.64491799999996</v>
      </c>
      <c r="J434" s="16">
        <f t="shared" si="88"/>
        <v>9.6820615475512462E-2</v>
      </c>
      <c r="K434" s="15">
        <f t="shared" si="89"/>
        <v>1.0744593566909895</v>
      </c>
      <c r="L434" s="16">
        <f t="shared" si="84"/>
        <v>7.4459356690989464</v>
      </c>
      <c r="M434" s="8">
        <v>9.3689999999999998</v>
      </c>
      <c r="N434" s="17">
        <f>TRUNC(1000/((1+M434/100)^(NETWORKDAYS($B434,$M$2-1,Feriados!$A$1:$A$936)/252)),6)</f>
        <v>853.42108099999996</v>
      </c>
      <c r="O434" s="19">
        <f t="shared" si="90"/>
        <v>0.37000994709970314</v>
      </c>
      <c r="P434" s="18">
        <f t="shared" si="91"/>
        <v>1.0459335881177982</v>
      </c>
      <c r="Q434" s="19">
        <f t="shared" si="85"/>
        <v>4.5933588117798241</v>
      </c>
      <c r="R434" s="9">
        <v>5.15</v>
      </c>
      <c r="S434" s="20">
        <f t="shared" si="86"/>
        <v>1.0515980398686378</v>
      </c>
      <c r="T434" s="21">
        <f t="shared" si="92"/>
        <v>1.9929650834193957E-2</v>
      </c>
      <c r="U434" s="20">
        <f t="shared" si="93"/>
        <v>1.0515980398686378</v>
      </c>
      <c r="V434" s="21">
        <f t="shared" si="94"/>
        <v>5.1598039868637757</v>
      </c>
    </row>
    <row r="435" spans="1:22" x14ac:dyDescent="0.3">
      <c r="A435">
        <f t="shared" si="87"/>
        <v>433</v>
      </c>
      <c r="B435" s="7">
        <v>44461</v>
      </c>
      <c r="C435" s="33"/>
      <c r="D435" s="33"/>
      <c r="E435" s="33"/>
      <c r="F435" s="33"/>
      <c r="G435" s="33"/>
      <c r="H435" s="8">
        <v>8.3650000000000002</v>
      </c>
      <c r="I435" s="14">
        <f>TRUNC(1000/((1+H435/100)^(NETWORKDAYS($B435,$H$2-1,Feriados!$A$1:$A$936)/252)),6)</f>
        <v>940.028413</v>
      </c>
      <c r="J435" s="16">
        <f t="shared" si="88"/>
        <v>4.0812757314356851E-2</v>
      </c>
      <c r="K435" s="15">
        <f t="shared" si="89"/>
        <v>1.0748978731806771</v>
      </c>
      <c r="L435" s="16">
        <f t="shared" si="84"/>
        <v>7.4897873180677088</v>
      </c>
      <c r="M435" s="8">
        <v>9.3460999999999999</v>
      </c>
      <c r="N435" s="17">
        <f>TRUNC(1000/((1+M435/100)^(NETWORKDAYS($B435,$M$2-1,Feriados!$A$1:$A$936)/252)),6)</f>
        <v>854.04017899999997</v>
      </c>
      <c r="O435" s="19">
        <f t="shared" si="90"/>
        <v>7.2543087320342536E-2</v>
      </c>
      <c r="P435" s="18">
        <f t="shared" si="91"/>
        <v>1.0466923406339392</v>
      </c>
      <c r="Q435" s="19">
        <f t="shared" si="85"/>
        <v>4.6692340633939233</v>
      </c>
      <c r="R435" s="9">
        <v>6.15</v>
      </c>
      <c r="S435" s="20">
        <f t="shared" si="86"/>
        <v>1.0518076196861628</v>
      </c>
      <c r="T435" s="21">
        <f t="shared" si="92"/>
        <v>1.9929650834193957E-2</v>
      </c>
      <c r="U435" s="20">
        <f t="shared" si="93"/>
        <v>1.0518076196861628</v>
      </c>
      <c r="V435" s="21">
        <f t="shared" si="94"/>
        <v>5.1807619686162765</v>
      </c>
    </row>
    <row r="436" spans="1:22" x14ac:dyDescent="0.3">
      <c r="A436">
        <f t="shared" si="87"/>
        <v>434</v>
      </c>
      <c r="B436" s="7">
        <v>44462</v>
      </c>
      <c r="C436" s="33"/>
      <c r="D436" s="33"/>
      <c r="E436" s="33"/>
      <c r="F436" s="33"/>
      <c r="G436" s="33"/>
      <c r="H436" s="8">
        <v>8.3945000000000007</v>
      </c>
      <c r="I436" s="14">
        <f>TRUNC(1000/((1+H436/100)^(NETWORKDAYS($B436,$H$2-1,Feriados!$A$1:$A$936)/252)),6)</f>
        <v>940.13212799999997</v>
      </c>
      <c r="J436" s="16">
        <f t="shared" si="88"/>
        <v>1.1033177142905082E-2</v>
      </c>
      <c r="K436" s="15">
        <f t="shared" si="89"/>
        <v>1.0750164685671304</v>
      </c>
      <c r="L436" s="16">
        <f t="shared" si="84"/>
        <v>7.5016468567130401</v>
      </c>
      <c r="M436" s="8">
        <v>9.4594000000000005</v>
      </c>
      <c r="N436" s="17">
        <f>TRUNC(1000/((1+M436/100)^(NETWORKDAYS($B436,$M$2-1,Feriados!$A$1:$A$936)/252)),6)</f>
        <v>852.78556500000002</v>
      </c>
      <c r="O436" s="19">
        <f t="shared" si="90"/>
        <v>-0.14690339293743637</v>
      </c>
      <c r="P436" s="18">
        <f t="shared" si="91"/>
        <v>1.0451547140719317</v>
      </c>
      <c r="Q436" s="19">
        <f t="shared" si="85"/>
        <v>4.5154714071931723</v>
      </c>
      <c r="R436" s="9">
        <v>6.15</v>
      </c>
      <c r="S436" s="20">
        <f t="shared" si="86"/>
        <v>1.0520567564748975</v>
      </c>
      <c r="T436" s="21">
        <f t="shared" si="92"/>
        <v>2.3686535833333799E-2</v>
      </c>
      <c r="U436" s="20">
        <f t="shared" si="93"/>
        <v>1.0520567564748975</v>
      </c>
      <c r="V436" s="21">
        <f t="shared" si="94"/>
        <v>5.2056756474897492</v>
      </c>
    </row>
    <row r="437" spans="1:22" x14ac:dyDescent="0.3">
      <c r="A437">
        <f t="shared" si="87"/>
        <v>435</v>
      </c>
      <c r="B437" s="7">
        <v>44463</v>
      </c>
      <c r="C437" s="33"/>
      <c r="D437" s="33"/>
      <c r="E437" s="33"/>
      <c r="F437" s="33"/>
      <c r="G437" s="33"/>
      <c r="H437" s="8">
        <v>8.4506999999999994</v>
      </c>
      <c r="I437" s="14">
        <f>TRUNC(1000/((1+H437/100)^(NETWORKDAYS($B437,$H$2-1,Feriados!$A$1:$A$936)/252)),6)</f>
        <v>940.06156599999997</v>
      </c>
      <c r="J437" s="16">
        <f t="shared" si="88"/>
        <v>-7.5055407530943974E-3</v>
      </c>
      <c r="K437" s="15">
        <f t="shared" si="89"/>
        <v>1.0749357827679795</v>
      </c>
      <c r="L437" s="16">
        <f t="shared" si="84"/>
        <v>7.493578276797952</v>
      </c>
      <c r="M437" s="8">
        <v>9.5160999999999998</v>
      </c>
      <c r="N437" s="17">
        <f>TRUNC(1000/((1+M437/100)^(NETWORKDAYS($B437,$M$2-1,Feriados!$A$1:$A$936)/252)),6)</f>
        <v>852.31520399999999</v>
      </c>
      <c r="O437" s="19">
        <f t="shared" si="90"/>
        <v>-5.515583510140587E-2</v>
      </c>
      <c r="P437" s="18">
        <f t="shared" si="91"/>
        <v>1.0445782502612837</v>
      </c>
      <c r="Q437" s="19">
        <f t="shared" si="85"/>
        <v>4.4578250261283703</v>
      </c>
      <c r="R437" s="9">
        <v>6.15</v>
      </c>
      <c r="S437" s="20">
        <f t="shared" si="86"/>
        <v>1.0523059522755069</v>
      </c>
      <c r="T437" s="21">
        <f t="shared" si="92"/>
        <v>2.3686535833333799E-2</v>
      </c>
      <c r="U437" s="20">
        <f t="shared" si="93"/>
        <v>1.0523059522755069</v>
      </c>
      <c r="V437" s="21">
        <f t="shared" si="94"/>
        <v>5.2305952275506939</v>
      </c>
    </row>
    <row r="438" spans="1:22" x14ac:dyDescent="0.3">
      <c r="A438">
        <f t="shared" si="87"/>
        <v>436</v>
      </c>
      <c r="B438" s="7">
        <v>44466</v>
      </c>
      <c r="C438" s="33"/>
      <c r="D438" s="33"/>
      <c r="E438" s="33"/>
      <c r="F438" s="33"/>
      <c r="G438" s="33"/>
      <c r="H438" s="8">
        <v>8.5009999999999994</v>
      </c>
      <c r="I438" s="14">
        <f>TRUNC(1000/((1+H438/100)^(NETWORKDAYS($B438,$H$2-1,Feriados!$A$1:$A$936)/252)),6)</f>
        <v>940.03381000000002</v>
      </c>
      <c r="J438" s="16">
        <f t="shared" si="88"/>
        <v>-2.9525725764978361E-3</v>
      </c>
      <c r="K438" s="15">
        <f t="shared" si="89"/>
        <v>1.0749040445088425</v>
      </c>
      <c r="L438" s="16">
        <f t="shared" si="84"/>
        <v>7.4904044508842471</v>
      </c>
      <c r="M438" s="8">
        <v>9.5904000000000007</v>
      </c>
      <c r="N438" s="17">
        <f>TRUNC(1000/((1+M438/100)^(NETWORKDAYS($B438,$M$2-1,Feriados!$A$1:$A$936)/252)),6)</f>
        <v>851.60906599999998</v>
      </c>
      <c r="O438" s="19">
        <f t="shared" si="90"/>
        <v>-8.2849396172457457E-2</v>
      </c>
      <c r="P438" s="18">
        <f t="shared" si="91"/>
        <v>1.0437128234883934</v>
      </c>
      <c r="Q438" s="19">
        <f t="shared" si="85"/>
        <v>4.3712823488393449</v>
      </c>
      <c r="R438" s="9">
        <v>6.15</v>
      </c>
      <c r="S438" s="20">
        <f t="shared" si="86"/>
        <v>1.052555207101969</v>
      </c>
      <c r="T438" s="21">
        <f t="shared" si="92"/>
        <v>2.3686535833333799E-2</v>
      </c>
      <c r="U438" s="20">
        <f t="shared" si="93"/>
        <v>1.052555207101969</v>
      </c>
      <c r="V438" s="21">
        <f t="shared" si="94"/>
        <v>5.2555207101969037</v>
      </c>
    </row>
    <row r="439" spans="1:22" x14ac:dyDescent="0.3">
      <c r="A439">
        <f t="shared" si="87"/>
        <v>437</v>
      </c>
      <c r="B439" s="7">
        <v>44467</v>
      </c>
      <c r="C439" s="33"/>
      <c r="D439" s="33"/>
      <c r="E439" s="33"/>
      <c r="F439" s="33"/>
      <c r="G439" s="33"/>
      <c r="H439" s="8">
        <v>8.5778999999999996</v>
      </c>
      <c r="I439" s="14">
        <f>TRUNC(1000/((1+H439/100)^(NETWORKDAYS($B439,$H$2-1,Feriados!$A$1:$A$936)/252)),6)</f>
        <v>939.83603000000005</v>
      </c>
      <c r="J439" s="16">
        <f t="shared" si="88"/>
        <v>-2.103966877531338E-2</v>
      </c>
      <c r="K439" s="15">
        <f t="shared" si="89"/>
        <v>1.0746778882582253</v>
      </c>
      <c r="L439" s="16">
        <f t="shared" si="84"/>
        <v>7.46778882582253</v>
      </c>
      <c r="M439" s="8">
        <v>9.6999999999999993</v>
      </c>
      <c r="N439" s="17">
        <f>TRUNC(1000/((1+M439/100)^(NETWORKDAYS($B439,$M$2-1,Feriados!$A$1:$A$936)/252)),6)</f>
        <v>850.429666</v>
      </c>
      <c r="O439" s="19">
        <f t="shared" si="90"/>
        <v>-0.1384907755315079</v>
      </c>
      <c r="P439" s="18">
        <f t="shared" si="91"/>
        <v>1.0422673775048226</v>
      </c>
      <c r="Q439" s="19">
        <f t="shared" si="85"/>
        <v>4.2267377504822568</v>
      </c>
      <c r="R439" s="9">
        <v>6.15</v>
      </c>
      <c r="S439" s="20">
        <f t="shared" si="86"/>
        <v>1.0528045209682648</v>
      </c>
      <c r="T439" s="21">
        <f t="shared" si="92"/>
        <v>2.3686535833333799E-2</v>
      </c>
      <c r="U439" s="20">
        <f t="shared" si="93"/>
        <v>1.0528045209682648</v>
      </c>
      <c r="V439" s="21">
        <f t="shared" si="94"/>
        <v>5.2804520968264823</v>
      </c>
    </row>
    <row r="440" spans="1:22" x14ac:dyDescent="0.3">
      <c r="A440">
        <f t="shared" si="87"/>
        <v>438</v>
      </c>
      <c r="B440" s="7">
        <v>44468</v>
      </c>
      <c r="C440" s="33"/>
      <c r="D440" s="33"/>
      <c r="E440" s="33"/>
      <c r="F440" s="33"/>
      <c r="G440" s="33"/>
      <c r="H440" s="8">
        <v>8.5418000000000003</v>
      </c>
      <c r="I440" s="14">
        <f>TRUNC(1000/((1+H440/100)^(NETWORKDAYS($B440,$H$2-1,Feriados!$A$1:$A$936)/252)),6)</f>
        <v>940.37751300000002</v>
      </c>
      <c r="J440" s="16">
        <f t="shared" si="88"/>
        <v>5.7614624542545734E-2</v>
      </c>
      <c r="K440" s="15">
        <f t="shared" si="89"/>
        <v>1.0752970598885869</v>
      </c>
      <c r="L440" s="16">
        <f t="shared" si="84"/>
        <v>7.5297059888586926</v>
      </c>
      <c r="M440" s="8">
        <v>9.6357999999999997</v>
      </c>
      <c r="N440" s="17">
        <f>TRUNC(1000/((1+M440/100)^(NETWORKDAYS($B440,$M$2-1,Feriados!$A$1:$A$936)/252)),6)</f>
        <v>851.61216899999999</v>
      </c>
      <c r="O440" s="19">
        <f t="shared" si="90"/>
        <v>0.13904771285342399</v>
      </c>
      <c r="P440" s="18">
        <f t="shared" si="91"/>
        <v>1.0437166264550604</v>
      </c>
      <c r="Q440" s="19">
        <f t="shared" si="85"/>
        <v>4.3716626455060359</v>
      </c>
      <c r="R440" s="9">
        <v>6.15</v>
      </c>
      <c r="S440" s="20">
        <f t="shared" si="86"/>
        <v>1.0530538938883789</v>
      </c>
      <c r="T440" s="21">
        <f t="shared" si="92"/>
        <v>2.3686535833333799E-2</v>
      </c>
      <c r="U440" s="20">
        <f t="shared" si="93"/>
        <v>1.0530538938883789</v>
      </c>
      <c r="V440" s="21">
        <f t="shared" si="94"/>
        <v>5.3053893888378889</v>
      </c>
    </row>
    <row r="441" spans="1:22" x14ac:dyDescent="0.3">
      <c r="A441">
        <f t="shared" si="87"/>
        <v>439</v>
      </c>
      <c r="B441" s="7">
        <v>44469</v>
      </c>
      <c r="C441" s="33"/>
      <c r="D441" s="33"/>
      <c r="E441" s="33"/>
      <c r="F441" s="33"/>
      <c r="G441" s="33"/>
      <c r="H441" s="8">
        <v>8.5846</v>
      </c>
      <c r="I441" s="14">
        <f>TRUNC(1000/((1+H441/100)^(NETWORKDAYS($B441,$H$2-1,Feriados!$A$1:$A$936)/252)),6)</f>
        <v>940.40679899999998</v>
      </c>
      <c r="J441" s="16">
        <f t="shared" si="88"/>
        <v>3.1142811897533207E-3</v>
      </c>
      <c r="K441" s="15">
        <f t="shared" si="89"/>
        <v>1.0753305476626569</v>
      </c>
      <c r="L441" s="16">
        <f t="shared" si="84"/>
        <v>7.5330547662656899</v>
      </c>
      <c r="M441" s="8">
        <v>9.7205999999999992</v>
      </c>
      <c r="N441" s="17">
        <f>TRUNC(1000/((1+M441/100)^(NETWORKDAYS($B441,$M$2-1,Feriados!$A$1:$A$936)/252)),6)</f>
        <v>850.77641700000004</v>
      </c>
      <c r="O441" s="19">
        <f t="shared" si="90"/>
        <v>-9.8137630064787373E-2</v>
      </c>
      <c r="P441" s="18">
        <f t="shared" si="91"/>
        <v>1.0426923476932652</v>
      </c>
      <c r="Q441" s="19">
        <f t="shared" si="85"/>
        <v>4.2692347693265242</v>
      </c>
      <c r="R441" s="9">
        <v>6.15</v>
      </c>
      <c r="S441" s="20">
        <f t="shared" si="86"/>
        <v>1.0533033258762992</v>
      </c>
      <c r="T441" s="21">
        <f t="shared" si="92"/>
        <v>2.3686535833333799E-2</v>
      </c>
      <c r="U441" s="20">
        <f t="shared" si="93"/>
        <v>1.0533033258762992</v>
      </c>
      <c r="V441" s="21">
        <f t="shared" si="94"/>
        <v>5.3303325876299157</v>
      </c>
    </row>
    <row r="442" spans="1:22" x14ac:dyDescent="0.3">
      <c r="A442">
        <f t="shared" si="87"/>
        <v>440</v>
      </c>
      <c r="B442" s="7">
        <v>44470</v>
      </c>
      <c r="C442" s="33"/>
      <c r="D442" s="33"/>
      <c r="E442" s="33"/>
      <c r="F442" s="33"/>
      <c r="G442" s="33"/>
      <c r="H442" s="8">
        <v>8.4978999999999996</v>
      </c>
      <c r="I442" s="14">
        <f>TRUNC(1000/((1+H442/100)^(NETWORKDAYS($B442,$H$2-1,Feriados!$A$1:$A$936)/252)),6)</f>
        <v>941.27196100000003</v>
      </c>
      <c r="J442" s="16">
        <f t="shared" si="88"/>
        <v>9.1998696832051863E-2</v>
      </c>
      <c r="K442" s="15">
        <f t="shared" si="89"/>
        <v>1.0763198377531435</v>
      </c>
      <c r="L442" s="16">
        <f t="shared" si="84"/>
        <v>7.6319837753143549</v>
      </c>
      <c r="M442" s="8">
        <v>9.6222999999999992</v>
      </c>
      <c r="N442" s="17">
        <f>TRUNC(1000/((1+M442/100)^(NETWORKDAYS($B442,$M$2-1,Feriados!$A$1:$A$936)/252)),6)</f>
        <v>852.41659200000004</v>
      </c>
      <c r="O442" s="19">
        <f t="shared" si="90"/>
        <v>0.19278566815281728</v>
      </c>
      <c r="P442" s="18">
        <f t="shared" si="91"/>
        <v>1.0447025091025439</v>
      </c>
      <c r="Q442" s="19">
        <f t="shared" si="85"/>
        <v>4.4702509102543919</v>
      </c>
      <c r="R442" s="9">
        <v>6.15</v>
      </c>
      <c r="S442" s="20">
        <f t="shared" si="86"/>
        <v>1.0535528169460164</v>
      </c>
      <c r="T442" s="21">
        <f t="shared" si="92"/>
        <v>2.3686535833333799E-2</v>
      </c>
      <c r="U442" s="20">
        <f t="shared" si="93"/>
        <v>1.0535528169460164</v>
      </c>
      <c r="V442" s="21">
        <f t="shared" si="94"/>
        <v>5.3552816946016435</v>
      </c>
    </row>
    <row r="443" spans="1:22" x14ac:dyDescent="0.3">
      <c r="A443">
        <f t="shared" si="87"/>
        <v>441</v>
      </c>
      <c r="B443" s="7">
        <v>44473</v>
      </c>
      <c r="C443" s="33"/>
      <c r="D443" s="33"/>
      <c r="E443" s="33"/>
      <c r="F443" s="33"/>
      <c r="G443" s="33"/>
      <c r="H443" s="8">
        <v>8.5595999999999997</v>
      </c>
      <c r="I443" s="14">
        <f>TRUNC(1000/((1+H443/100)^(NETWORKDAYS($B443,$H$2-1,Feriados!$A$1:$A$936)/252)),6)</f>
        <v>941.18163800000002</v>
      </c>
      <c r="J443" s="16">
        <f t="shared" si="88"/>
        <v>-9.5958451693411995E-3</v>
      </c>
      <c r="K443" s="15">
        <f t="shared" si="89"/>
        <v>1.0762165557679859</v>
      </c>
      <c r="L443" s="16">
        <f t="shared" si="84"/>
        <v>7.6216555767985916</v>
      </c>
      <c r="M443" s="8">
        <v>9.69</v>
      </c>
      <c r="N443" s="17">
        <f>TRUNC(1000/((1+M443/100)^(NETWORKDAYS($B443,$M$2-1,Feriados!$A$1:$A$936)/252)),6)</f>
        <v>851.81494999999995</v>
      </c>
      <c r="O443" s="19">
        <f t="shared" si="90"/>
        <v>-7.0580747212867223E-2</v>
      </c>
      <c r="P443" s="18">
        <f t="shared" si="91"/>
        <v>1.0439651502654679</v>
      </c>
      <c r="Q443" s="19">
        <f t="shared" si="85"/>
        <v>4.3965150265467878</v>
      </c>
      <c r="R443" s="9">
        <v>6.15</v>
      </c>
      <c r="S443" s="20">
        <f t="shared" si="86"/>
        <v>1.0538023671115255</v>
      </c>
      <c r="T443" s="21">
        <f t="shared" si="92"/>
        <v>2.3686535833333799E-2</v>
      </c>
      <c r="U443" s="20">
        <f t="shared" si="93"/>
        <v>1.0538023671115255</v>
      </c>
      <c r="V443" s="21">
        <f t="shared" si="94"/>
        <v>5.3802367111525529</v>
      </c>
    </row>
    <row r="444" spans="1:22" x14ac:dyDescent="0.3">
      <c r="A444">
        <f t="shared" si="87"/>
        <v>442</v>
      </c>
      <c r="B444" s="7">
        <v>44474</v>
      </c>
      <c r="C444" s="33"/>
      <c r="D444" s="33"/>
      <c r="E444" s="33"/>
      <c r="F444" s="33"/>
      <c r="G444" s="33"/>
      <c r="H444" s="8">
        <v>8.6095000000000006</v>
      </c>
      <c r="I444" s="14">
        <f>TRUNC(1000/((1+H444/100)^(NETWORKDAYS($B444,$H$2-1,Feriados!$A$1:$A$936)/252)),6)</f>
        <v>941.17085399999996</v>
      </c>
      <c r="J444" s="16">
        <f t="shared" si="88"/>
        <v>-1.145793709167453E-3</v>
      </c>
      <c r="K444" s="15">
        <f t="shared" si="89"/>
        <v>1.076204224546393</v>
      </c>
      <c r="L444" s="16">
        <f t="shared" si="84"/>
        <v>7.6204224546392973</v>
      </c>
      <c r="M444" s="8">
        <v>9.7304999999999993</v>
      </c>
      <c r="N444" s="17">
        <f>TRUNC(1000/((1+M444/100)^(NETWORKDAYS($B444,$M$2-1,Feriados!$A$1:$A$936)/252)),6)</f>
        <v>851.58356100000003</v>
      </c>
      <c r="O444" s="19">
        <f t="shared" si="90"/>
        <v>-2.7164233264509452E-2</v>
      </c>
      <c r="P444" s="18">
        <f t="shared" si="91"/>
        <v>1.0436815651368496</v>
      </c>
      <c r="Q444" s="19">
        <f t="shared" si="85"/>
        <v>4.3681565136849621</v>
      </c>
      <c r="R444" s="9">
        <v>6.15</v>
      </c>
      <c r="S444" s="20">
        <f t="shared" si="86"/>
        <v>1.0540519763868239</v>
      </c>
      <c r="T444" s="21">
        <f t="shared" si="92"/>
        <v>2.3686535833333799E-2</v>
      </c>
      <c r="U444" s="20">
        <f t="shared" si="93"/>
        <v>1.0540519763868239</v>
      </c>
      <c r="V444" s="21">
        <f t="shared" si="94"/>
        <v>5.4051976386823908</v>
      </c>
    </row>
    <row r="445" spans="1:22" x14ac:dyDescent="0.3">
      <c r="A445">
        <f t="shared" si="87"/>
        <v>443</v>
      </c>
      <c r="B445" s="7">
        <v>44475</v>
      </c>
      <c r="C445" s="33"/>
      <c r="D445" s="33"/>
      <c r="E445" s="33"/>
      <c r="F445" s="33"/>
      <c r="G445" s="33"/>
      <c r="H445" s="8">
        <v>8.4892000000000003</v>
      </c>
      <c r="I445" s="14">
        <f>TRUNC(1000/((1+H445/100)^(NETWORKDAYS($B445,$H$2-1,Feriados!$A$1:$A$936)/252)),6)</f>
        <v>942.24150999999995</v>
      </c>
      <c r="J445" s="16">
        <f t="shared" si="88"/>
        <v>0.11375787886436228</v>
      </c>
      <c r="K445" s="15">
        <f t="shared" si="89"/>
        <v>1.0774284916444856</v>
      </c>
      <c r="L445" s="16">
        <f t="shared" si="84"/>
        <v>7.742849164448562</v>
      </c>
      <c r="M445" s="8">
        <v>9.5393000000000008</v>
      </c>
      <c r="N445" s="17">
        <f>TRUNC(1000/((1+M445/100)^(NETWORKDAYS($B445,$M$2-1,Feriados!$A$1:$A$936)/252)),6)</f>
        <v>854.46584900000005</v>
      </c>
      <c r="O445" s="19">
        <f t="shared" si="90"/>
        <v>0.33846214652328843</v>
      </c>
      <c r="P445" s="18">
        <f t="shared" si="91"/>
        <v>1.0472140321650796</v>
      </c>
      <c r="Q445" s="19">
        <f t="shared" si="85"/>
        <v>4.7214032165079578</v>
      </c>
      <c r="R445" s="9">
        <v>6.15</v>
      </c>
      <c r="S445" s="20">
        <f t="shared" si="86"/>
        <v>1.0543016447859128</v>
      </c>
      <c r="T445" s="21">
        <f t="shared" si="92"/>
        <v>2.3686535833333799E-2</v>
      </c>
      <c r="U445" s="20">
        <f t="shared" si="93"/>
        <v>1.0543016447859128</v>
      </c>
      <c r="V445" s="21">
        <f t="shared" si="94"/>
        <v>5.4301644785912817</v>
      </c>
    </row>
    <row r="446" spans="1:22" x14ac:dyDescent="0.3">
      <c r="A446">
        <f t="shared" si="87"/>
        <v>444</v>
      </c>
      <c r="B446" s="7">
        <v>44476</v>
      </c>
      <c r="C446" s="33"/>
      <c r="D446" s="33"/>
      <c r="E446" s="33"/>
      <c r="F446" s="33"/>
      <c r="G446" s="33"/>
      <c r="H446" s="8">
        <v>8.6303000000000001</v>
      </c>
      <c r="I446" s="14">
        <f>TRUNC(1000/((1+H446/100)^(NETWORKDAYS($B446,$H$2-1,Feriados!$A$1:$A$936)/252)),6)</f>
        <v>941.65700500000003</v>
      </c>
      <c r="J446" s="16">
        <f t="shared" si="88"/>
        <v>-6.2033458916488371E-2</v>
      </c>
      <c r="K446" s="15">
        <f t="shared" si="89"/>
        <v>1.0767601254837669</v>
      </c>
      <c r="L446" s="16">
        <f t="shared" ref="L446:L504" si="95">+(K446-1)*100</f>
        <v>7.6760125483766872</v>
      </c>
      <c r="M446" s="8">
        <v>9.6999999999999993</v>
      </c>
      <c r="N446" s="17">
        <f>TRUNC(1000/((1+M446/100)^(NETWORKDAYS($B446,$M$2-1,Feriados!$A$1:$A$936)/252)),6)</f>
        <v>852.61948299999995</v>
      </c>
      <c r="O446" s="19">
        <f t="shared" si="90"/>
        <v>-0.2160842358019277</v>
      </c>
      <c r="P446" s="18">
        <f t="shared" si="91"/>
        <v>1.0449511677264651</v>
      </c>
      <c r="Q446" s="19">
        <f t="shared" ref="Q446:Q504" si="96">+(P446-1)*100</f>
        <v>4.4951167726465124</v>
      </c>
      <c r="R446" s="9">
        <v>6.15</v>
      </c>
      <c r="S446" s="20">
        <f t="shared" ref="S446:S504" si="97">+((R445/100+1)^(1/252))*S445</f>
        <v>1.0545513723227964</v>
      </c>
      <c r="T446" s="21">
        <f t="shared" si="92"/>
        <v>2.3686535833333799E-2</v>
      </c>
      <c r="U446" s="20">
        <f t="shared" si="93"/>
        <v>1.0545513723227964</v>
      </c>
      <c r="V446" s="21">
        <f t="shared" si="94"/>
        <v>5.4551372322796388</v>
      </c>
    </row>
    <row r="447" spans="1:22" x14ac:dyDescent="0.3">
      <c r="A447">
        <f t="shared" si="87"/>
        <v>445</v>
      </c>
      <c r="B447" s="7">
        <v>44477</v>
      </c>
      <c r="C447" s="33"/>
      <c r="D447" s="33"/>
      <c r="E447" s="33"/>
      <c r="F447" s="33"/>
      <c r="G447" s="33"/>
      <c r="H447" s="8">
        <v>8.4937000000000005</v>
      </c>
      <c r="I447" s="14">
        <f>TRUNC(1000/((1+H447/100)^(NETWORKDAYS($B447,$H$2-1,Feriados!$A$1:$A$936)/252)),6)</f>
        <v>942.82278299999996</v>
      </c>
      <c r="J447" s="16">
        <f t="shared" si="88"/>
        <v>0.12380070384543362</v>
      </c>
      <c r="K447" s="15">
        <f t="shared" si="89"/>
        <v>1.0780931620978427</v>
      </c>
      <c r="L447" s="16">
        <f t="shared" si="95"/>
        <v>7.8093162097842672</v>
      </c>
      <c r="M447" s="8">
        <v>9.4984000000000002</v>
      </c>
      <c r="N447" s="17">
        <f>TRUNC(1000/((1+M447/100)^(NETWORKDAYS($B447,$M$2-1,Feriados!$A$1:$A$936)/252)),6)</f>
        <v>855.63282400000003</v>
      </c>
      <c r="O447" s="19">
        <f t="shared" si="90"/>
        <v>0.35342155088895488</v>
      </c>
      <c r="P447" s="18">
        <f t="shared" si="91"/>
        <v>1.0486442503494762</v>
      </c>
      <c r="Q447" s="19">
        <f t="shared" si="96"/>
        <v>4.864425034947617</v>
      </c>
      <c r="R447" s="9">
        <v>6.15</v>
      </c>
      <c r="S447" s="20">
        <f t="shared" si="97"/>
        <v>1.0548011590114825</v>
      </c>
      <c r="T447" s="21">
        <f t="shared" si="92"/>
        <v>2.3686535833333799E-2</v>
      </c>
      <c r="U447" s="20">
        <f t="shared" si="93"/>
        <v>1.0548011590114825</v>
      </c>
      <c r="V447" s="21">
        <f t="shared" si="94"/>
        <v>5.4801159011482525</v>
      </c>
    </row>
    <row r="448" spans="1:22" x14ac:dyDescent="0.3">
      <c r="A448">
        <f t="shared" si="87"/>
        <v>446</v>
      </c>
      <c r="B448" s="7">
        <v>44480</v>
      </c>
      <c r="C448" s="33"/>
      <c r="D448" s="33"/>
      <c r="E448" s="33"/>
      <c r="F448" s="33"/>
      <c r="G448" s="33"/>
      <c r="H448" s="8">
        <v>8.5382999999999996</v>
      </c>
      <c r="I448" s="14">
        <f>TRUNC(1000/((1+H448/100)^(NETWORKDAYS($B448,$H$2-1,Feriados!$A$1:$A$936)/252)),6)</f>
        <v>942.84946300000001</v>
      </c>
      <c r="J448" s="16">
        <f t="shared" si="88"/>
        <v>2.8298000940507606E-3</v>
      </c>
      <c r="K448" s="15">
        <f t="shared" si="89"/>
        <v>1.0781236699791577</v>
      </c>
      <c r="L448" s="16">
        <f t="shared" si="95"/>
        <v>7.8123669979157651</v>
      </c>
      <c r="M448" s="8">
        <v>9.5513999999999992</v>
      </c>
      <c r="N448" s="17">
        <f>TRUNC(1000/((1+M448/100)^(NETWORKDAYS($B448,$M$2-1,Feriados!$A$1:$A$936)/252)),6)</f>
        <v>855.23121700000002</v>
      </c>
      <c r="O448" s="19">
        <f t="shared" si="90"/>
        <v>-4.6936838879385601E-2</v>
      </c>
      <c r="P448" s="18">
        <f t="shared" si="91"/>
        <v>1.0481520498872716</v>
      </c>
      <c r="Q448" s="19">
        <f t="shared" si="96"/>
        <v>4.815204988727162</v>
      </c>
      <c r="R448" s="9">
        <v>6.15</v>
      </c>
      <c r="S448" s="20">
        <f t="shared" si="97"/>
        <v>1.0550510048659822</v>
      </c>
      <c r="T448" s="21">
        <f t="shared" si="92"/>
        <v>2.3686535833333799E-2</v>
      </c>
      <c r="U448" s="20">
        <f t="shared" si="93"/>
        <v>1.0550510048659822</v>
      </c>
      <c r="V448" s="21">
        <f t="shared" si="94"/>
        <v>5.5051004865982245</v>
      </c>
    </row>
    <row r="449" spans="1:22" x14ac:dyDescent="0.3">
      <c r="A449">
        <f t="shared" si="87"/>
        <v>447</v>
      </c>
      <c r="B449" s="7">
        <v>44482</v>
      </c>
      <c r="C449" s="33"/>
      <c r="D449" s="33"/>
      <c r="E449" s="33"/>
      <c r="F449" s="33"/>
      <c r="G449" s="33"/>
      <c r="H449" s="8">
        <v>8.5748999999999995</v>
      </c>
      <c r="I449" s="14">
        <f>TRUNC(1000/((1+H449/100)^(NETWORKDAYS($B449,$H$2-1,Feriados!$A$1:$A$936)/252)),6)</f>
        <v>942.92895599999997</v>
      </c>
      <c r="J449" s="16">
        <f t="shared" si="88"/>
        <v>8.431144431786386E-3</v>
      </c>
      <c r="K449" s="15">
        <f t="shared" si="89"/>
        <v>1.0782145681429269</v>
      </c>
      <c r="L449" s="16">
        <f t="shared" si="95"/>
        <v>7.8214568142926932</v>
      </c>
      <c r="M449" s="8">
        <v>9.5302000000000007</v>
      </c>
      <c r="N449" s="17">
        <f>TRUNC(1000/((1+M449/100)^(NETWORKDAYS($B449,$M$2-1,Feriados!$A$1:$A$936)/252)),6)</f>
        <v>855.82410300000004</v>
      </c>
      <c r="O449" s="19">
        <f t="shared" si="90"/>
        <v>6.9324644401991264E-2</v>
      </c>
      <c r="P449" s="18">
        <f t="shared" si="91"/>
        <v>1.0488786775686481</v>
      </c>
      <c r="Q449" s="19">
        <f t="shared" si="96"/>
        <v>4.8878677568648055</v>
      </c>
      <c r="R449" s="9">
        <v>6.15</v>
      </c>
      <c r="S449" s="20">
        <f t="shared" si="97"/>
        <v>1.0553009099003097</v>
      </c>
      <c r="T449" s="21">
        <f t="shared" si="92"/>
        <v>2.3686535833333799E-2</v>
      </c>
      <c r="U449" s="20">
        <f t="shared" si="93"/>
        <v>1.0553009099003097</v>
      </c>
      <c r="V449" s="21">
        <f t="shared" si="94"/>
        <v>5.5300909900309669</v>
      </c>
    </row>
    <row r="450" spans="1:22" x14ac:dyDescent="0.3">
      <c r="A450">
        <f t="shared" si="87"/>
        <v>448</v>
      </c>
      <c r="B450" s="7">
        <v>44483</v>
      </c>
      <c r="C450" s="33"/>
      <c r="D450" s="33"/>
      <c r="E450" s="33"/>
      <c r="F450" s="33"/>
      <c r="G450" s="33"/>
      <c r="H450" s="8">
        <v>8.6464999999999996</v>
      </c>
      <c r="I450" s="14">
        <f>TRUNC(1000/((1+H450/100)^(NETWORKDAYS($B450,$H$2-1,Feriados!$A$1:$A$936)/252)),6)</f>
        <v>942.79525999999998</v>
      </c>
      <c r="J450" s="16">
        <f t="shared" si="88"/>
        <v>-1.4178798853214936E-2</v>
      </c>
      <c r="K450" s="15">
        <f t="shared" si="89"/>
        <v>1.0780616902681039</v>
      </c>
      <c r="L450" s="16">
        <f t="shared" si="95"/>
        <v>7.8061690268103945</v>
      </c>
      <c r="M450" s="8">
        <v>9.6300000000000008</v>
      </c>
      <c r="N450" s="17">
        <f>TRUNC(1000/((1+M450/100)^(NETWORKDAYS($B450,$M$2-1,Feriados!$A$1:$A$936)/252)),6)</f>
        <v>854.80386199999998</v>
      </c>
      <c r="O450" s="19">
        <f t="shared" si="90"/>
        <v>-0.11921152914760036</v>
      </c>
      <c r="P450" s="18">
        <f t="shared" si="91"/>
        <v>1.0476282932582153</v>
      </c>
      <c r="Q450" s="19">
        <f t="shared" si="96"/>
        <v>4.7628293258215271</v>
      </c>
      <c r="R450" s="9">
        <v>6.15</v>
      </c>
      <c r="S450" s="20">
        <f t="shared" si="97"/>
        <v>1.0555508741284827</v>
      </c>
      <c r="T450" s="21">
        <f t="shared" si="92"/>
        <v>2.3686535833333799E-2</v>
      </c>
      <c r="U450" s="20">
        <f t="shared" si="93"/>
        <v>1.0555508741284827</v>
      </c>
      <c r="V450" s="21">
        <f t="shared" si="94"/>
        <v>5.5550874128482697</v>
      </c>
    </row>
    <row r="451" spans="1:22" x14ac:dyDescent="0.3">
      <c r="A451">
        <f t="shared" si="87"/>
        <v>449</v>
      </c>
      <c r="B451" s="7">
        <v>44484</v>
      </c>
      <c r="C451" s="33"/>
      <c r="D451" s="33"/>
      <c r="E451" s="33"/>
      <c r="F451" s="33"/>
      <c r="G451" s="33"/>
      <c r="H451" s="8">
        <v>8.7215000000000007</v>
      </c>
      <c r="I451" s="14">
        <f>TRUNC(1000/((1+H451/100)^(NETWORKDAYS($B451,$H$2-1,Feriados!$A$1:$A$936)/252)),6)</f>
        <v>942.645982</v>
      </c>
      <c r="J451" s="16">
        <f t="shared" si="88"/>
        <v>-1.5833554360467073E-2</v>
      </c>
      <c r="K451" s="15">
        <f t="shared" si="89"/>
        <v>1.077890994784336</v>
      </c>
      <c r="L451" s="16">
        <f t="shared" si="95"/>
        <v>7.7890994784336032</v>
      </c>
      <c r="M451" s="8">
        <v>9.7490000000000006</v>
      </c>
      <c r="N451" s="17">
        <f>TRUNC(1000/((1+M451/100)^(NETWORKDAYS($B451,$M$2-1,Feriados!$A$1:$A$936)/252)),6)</f>
        <v>853.53795100000002</v>
      </c>
      <c r="O451" s="19">
        <f t="shared" si="90"/>
        <v>-0.14809373895878775</v>
      </c>
      <c r="P451" s="18">
        <f t="shared" si="91"/>
        <v>1.0460768213483391</v>
      </c>
      <c r="Q451" s="19">
        <f t="shared" si="96"/>
        <v>4.6076821348339125</v>
      </c>
      <c r="R451" s="9">
        <v>6.15</v>
      </c>
      <c r="S451" s="20">
        <f t="shared" si="97"/>
        <v>1.0558008975645221</v>
      </c>
      <c r="T451" s="21">
        <f t="shared" si="92"/>
        <v>2.3686535833333799E-2</v>
      </c>
      <c r="U451" s="20">
        <f t="shared" si="93"/>
        <v>1.0558008975645221</v>
      </c>
      <c r="V451" s="21">
        <f t="shared" si="94"/>
        <v>5.5800897564522112</v>
      </c>
    </row>
    <row r="452" spans="1:22" x14ac:dyDescent="0.3">
      <c r="A452">
        <f t="shared" si="87"/>
        <v>450</v>
      </c>
      <c r="B452" s="7">
        <v>44487</v>
      </c>
      <c r="C452" s="33"/>
      <c r="D452" s="33"/>
      <c r="E452" s="33"/>
      <c r="F452" s="33"/>
      <c r="G452" s="33"/>
      <c r="H452" s="8">
        <v>8.7779000000000007</v>
      </c>
      <c r="I452" s="14">
        <f>TRUNC(1000/((1+H452/100)^(NETWORKDAYS($B452,$H$2-1,Feriados!$A$1:$A$936)/252)),6)</f>
        <v>942.61539600000003</v>
      </c>
      <c r="J452" s="16">
        <f t="shared" si="88"/>
        <v>-3.2446963742494006E-3</v>
      </c>
      <c r="K452" s="15">
        <f t="shared" si="89"/>
        <v>1.07785602049431</v>
      </c>
      <c r="L452" s="16">
        <f t="shared" si="95"/>
        <v>7.7856020494309952</v>
      </c>
      <c r="M452" s="8">
        <v>9.8413000000000004</v>
      </c>
      <c r="N452" s="17">
        <f>TRUNC(1000/((1+M452/100)^(NETWORKDAYS($B452,$M$2-1,Feriados!$A$1:$A$936)/252)),6)</f>
        <v>852.63484600000004</v>
      </c>
      <c r="O452" s="19">
        <f t="shared" si="90"/>
        <v>-0.1058072460564774</v>
      </c>
      <c r="P452" s="18">
        <f t="shared" si="91"/>
        <v>1.0449699962720354</v>
      </c>
      <c r="Q452" s="19">
        <f t="shared" si="96"/>
        <v>4.4969996272035351</v>
      </c>
      <c r="R452" s="9">
        <v>6.15</v>
      </c>
      <c r="S452" s="20">
        <f t="shared" si="97"/>
        <v>1.0560509802224525</v>
      </c>
      <c r="T452" s="21">
        <f t="shared" si="92"/>
        <v>2.3686535833333799E-2</v>
      </c>
      <c r="U452" s="20">
        <f t="shared" si="93"/>
        <v>1.0560509802224525</v>
      </c>
      <c r="V452" s="21">
        <f t="shared" si="94"/>
        <v>5.6050980222452473</v>
      </c>
    </row>
    <row r="453" spans="1:22" x14ac:dyDescent="0.3">
      <c r="A453">
        <f t="shared" ref="A453:A504" si="98">+A452+1</f>
        <v>451</v>
      </c>
      <c r="B453" s="7">
        <v>44488</v>
      </c>
      <c r="C453" s="33"/>
      <c r="D453" s="33"/>
      <c r="E453" s="33"/>
      <c r="F453" s="33"/>
      <c r="G453" s="33"/>
      <c r="H453" s="8">
        <v>9.2133000000000003</v>
      </c>
      <c r="I453" s="14">
        <f>TRUNC(1000/((1+H453/100)^(NETWORKDAYS($B453,$H$2-1,Feriados!$A$1:$A$936)/252)),6)</f>
        <v>940.303134</v>
      </c>
      <c r="J453" s="16">
        <f t="shared" ref="J453:J504" si="99">+(I453/I452-1)*100</f>
        <v>-0.24530280428393114</v>
      </c>
      <c r="K453" s="15">
        <f t="shared" ref="K453:K504" si="100">+(1+J453/100)*K452</f>
        <v>1.0752120094498943</v>
      </c>
      <c r="L453" s="16">
        <f t="shared" si="95"/>
        <v>7.5212009449894257</v>
      </c>
      <c r="M453" s="8">
        <v>10.379</v>
      </c>
      <c r="N453" s="17">
        <f>TRUNC(1000/((1+M453/100)^(NETWORKDAYS($B453,$M$2-1,Feriados!$A$1:$A$936)/252)),6)</f>
        <v>845.92387799999995</v>
      </c>
      <c r="O453" s="19">
        <f t="shared" ref="O453:O504" si="101">+(N453/N452-1)*100</f>
        <v>-0.78708582360708101</v>
      </c>
      <c r="P453" s="18">
        <f t="shared" ref="P453:P504" si="102">+(1+O453/100)*P452</f>
        <v>1.0367451855704308</v>
      </c>
      <c r="Q453" s="19">
        <f t="shared" si="96"/>
        <v>3.6745185570430827</v>
      </c>
      <c r="R453" s="9">
        <v>6.15</v>
      </c>
      <c r="S453" s="20">
        <f t="shared" si="97"/>
        <v>1.0563011221163012</v>
      </c>
      <c r="T453" s="21">
        <f t="shared" ref="T453:T504" si="103">+(S453/S452-1)*100</f>
        <v>2.3686535833333799E-2</v>
      </c>
      <c r="U453" s="20">
        <f t="shared" ref="U453:U504" si="104">+(1+T453/100)*U452</f>
        <v>1.0563011221163012</v>
      </c>
      <c r="V453" s="21">
        <f t="shared" ref="V453:V504" si="105">+(U453-1)*100</f>
        <v>5.6301122116301228</v>
      </c>
    </row>
    <row r="454" spans="1:22" x14ac:dyDescent="0.3">
      <c r="A454">
        <f t="shared" si="98"/>
        <v>452</v>
      </c>
      <c r="B454" s="7">
        <v>44489</v>
      </c>
      <c r="C454" s="33"/>
      <c r="D454" s="33"/>
      <c r="E454" s="33"/>
      <c r="F454" s="33"/>
      <c r="G454" s="33"/>
      <c r="H454" s="8">
        <v>9.2079000000000004</v>
      </c>
      <c r="I454" s="14">
        <f>TRUNC(1000/((1+H454/100)^(NETWORKDAYS($B454,$H$2-1,Feriados!$A$1:$A$936)/252)),6)</f>
        <v>940.66434600000002</v>
      </c>
      <c r="J454" s="16">
        <f t="shared" si="99"/>
        <v>3.8414420513888103E-2</v>
      </c>
      <c r="K454" s="15">
        <f t="shared" si="100"/>
        <v>1.0756250459126202</v>
      </c>
      <c r="L454" s="16">
        <f t="shared" si="95"/>
        <v>7.5625045912620203</v>
      </c>
      <c r="M454" s="8">
        <v>10.414400000000001</v>
      </c>
      <c r="N454" s="17">
        <f>TRUNC(1000/((1+M454/100)^(NETWORKDAYS($B454,$M$2-1,Feriados!$A$1:$A$936)/252)),6)</f>
        <v>845.79682400000002</v>
      </c>
      <c r="O454" s="19">
        <f t="shared" si="101"/>
        <v>-1.5019554750050901E-2</v>
      </c>
      <c r="P454" s="18">
        <f t="shared" si="102"/>
        <v>1.0365894710596655</v>
      </c>
      <c r="Q454" s="19">
        <f t="shared" si="96"/>
        <v>3.6589471059665479</v>
      </c>
      <c r="R454" s="9">
        <v>6.15</v>
      </c>
      <c r="S454" s="20">
        <f t="shared" si="97"/>
        <v>1.0565513232600992</v>
      </c>
      <c r="T454" s="21">
        <f t="shared" si="103"/>
        <v>2.3686535833333799E-2</v>
      </c>
      <c r="U454" s="20">
        <f t="shared" si="104"/>
        <v>1.0565513232600992</v>
      </c>
      <c r="V454" s="21">
        <f t="shared" si="105"/>
        <v>5.6551323260099151</v>
      </c>
    </row>
    <row r="455" spans="1:22" x14ac:dyDescent="0.3">
      <c r="A455">
        <f t="shared" si="98"/>
        <v>453</v>
      </c>
      <c r="B455" s="7">
        <v>44490</v>
      </c>
      <c r="C455" s="33"/>
      <c r="D455" s="33"/>
      <c r="E455" s="33"/>
      <c r="F455" s="33"/>
      <c r="G455" s="33"/>
      <c r="H455" s="8">
        <v>9.7322000000000006</v>
      </c>
      <c r="I455" s="14">
        <f>TRUNC(1000/((1+H455/100)^(NETWORKDAYS($B455,$H$2-1,Feriados!$A$1:$A$936)/252)),6)</f>
        <v>937.88647600000002</v>
      </c>
      <c r="J455" s="16">
        <f t="shared" si="99"/>
        <v>-0.29530937489151698</v>
      </c>
      <c r="K455" s="15">
        <f t="shared" si="100"/>
        <v>1.0724486243133591</v>
      </c>
      <c r="L455" s="16">
        <f t="shared" si="95"/>
        <v>7.2448624313359078</v>
      </c>
      <c r="M455" s="8">
        <v>10.966699999999999</v>
      </c>
      <c r="N455" s="17">
        <f>TRUNC(1000/((1+M455/100)^(NETWORKDAYS($B455,$M$2-1,Feriados!$A$1:$A$936)/252)),6)</f>
        <v>839.03910299999995</v>
      </c>
      <c r="O455" s="19">
        <f t="shared" si="101"/>
        <v>-0.7989768710694567</v>
      </c>
      <c r="P455" s="18">
        <f t="shared" si="102"/>
        <v>1.0283073609379576</v>
      </c>
      <c r="Q455" s="19">
        <f t="shared" si="96"/>
        <v>2.8307360937957604</v>
      </c>
      <c r="R455" s="9">
        <v>6.15</v>
      </c>
      <c r="S455" s="20">
        <f t="shared" si="97"/>
        <v>1.0568015836678808</v>
      </c>
      <c r="T455" s="21">
        <f t="shared" si="103"/>
        <v>2.3686535833333799E-2</v>
      </c>
      <c r="U455" s="20">
        <f t="shared" si="104"/>
        <v>1.0568015836678808</v>
      </c>
      <c r="V455" s="21">
        <f t="shared" si="105"/>
        <v>5.6801583667880795</v>
      </c>
    </row>
    <row r="456" spans="1:22" x14ac:dyDescent="0.3">
      <c r="A456">
        <f t="shared" si="98"/>
        <v>454</v>
      </c>
      <c r="B456" s="7">
        <v>44491</v>
      </c>
      <c r="C456" s="33"/>
      <c r="D456" s="33"/>
      <c r="E456" s="33"/>
      <c r="F456" s="33"/>
      <c r="G456" s="33"/>
      <c r="H456" s="8">
        <v>10.0823</v>
      </c>
      <c r="I456" s="14">
        <f>TRUNC(1000/((1+H456/100)^(NETWORKDAYS($B456,$H$2-1,Feriados!$A$1:$A$936)/252)),6)</f>
        <v>936.18269399999997</v>
      </c>
      <c r="J456" s="16">
        <f t="shared" si="99"/>
        <v>-0.18166185818847547</v>
      </c>
      <c r="K456" s="15">
        <f t="shared" si="100"/>
        <v>1.0705003942143148</v>
      </c>
      <c r="L456" s="16">
        <f t="shared" si="95"/>
        <v>7.0500394214314754</v>
      </c>
      <c r="M456" s="8">
        <v>11.2563</v>
      </c>
      <c r="N456" s="17">
        <f>TRUNC(1000/((1+M456/100)^(NETWORKDAYS($B456,$M$2-1,Feriados!$A$1:$A$936)/252)),6)</f>
        <v>835.71269700000005</v>
      </c>
      <c r="O456" s="19">
        <f t="shared" si="101"/>
        <v>-0.3964542281886807</v>
      </c>
      <c r="P456" s="18">
        <f t="shared" si="102"/>
        <v>1.0242305929267437</v>
      </c>
      <c r="Q456" s="19">
        <f t="shared" si="96"/>
        <v>2.4230592926743677</v>
      </c>
      <c r="R456" s="9">
        <v>6.15</v>
      </c>
      <c r="S456" s="20">
        <f t="shared" si="97"/>
        <v>1.0570519033536836</v>
      </c>
      <c r="T456" s="21">
        <f t="shared" si="103"/>
        <v>2.3686535833333799E-2</v>
      </c>
      <c r="U456" s="20">
        <f t="shared" si="104"/>
        <v>1.0570519033536836</v>
      </c>
      <c r="V456" s="21">
        <f t="shared" si="105"/>
        <v>5.7051903353683597</v>
      </c>
    </row>
    <row r="457" spans="1:22" x14ac:dyDescent="0.3">
      <c r="A457">
        <f t="shared" si="98"/>
        <v>455</v>
      </c>
      <c r="B457" s="7">
        <v>44494</v>
      </c>
      <c r="C457" s="33"/>
      <c r="D457" s="33"/>
      <c r="E457" s="33"/>
      <c r="F457" s="33"/>
      <c r="G457" s="33"/>
      <c r="H457" s="8">
        <v>10.377700000000001</v>
      </c>
      <c r="I457" s="14">
        <f>TRUNC(1000/((1+H457/100)^(NETWORKDAYS($B457,$H$2-1,Feriados!$A$1:$A$936)/252)),6)</f>
        <v>934.82815400000004</v>
      </c>
      <c r="J457" s="16">
        <f t="shared" si="99"/>
        <v>-0.14468757099240781</v>
      </c>
      <c r="K457" s="15">
        <f t="shared" si="100"/>
        <v>1.068951513196462</v>
      </c>
      <c r="L457" s="16">
        <f t="shared" si="95"/>
        <v>6.8951513196461978</v>
      </c>
      <c r="M457" s="8">
        <v>11.5342</v>
      </c>
      <c r="N457" s="17">
        <f>TRUNC(1000/((1+M457/100)^(NETWORKDAYS($B457,$M$2-1,Feriados!$A$1:$A$936)/252)),6)</f>
        <v>832.57274600000005</v>
      </c>
      <c r="O457" s="19">
        <f t="shared" si="101"/>
        <v>-0.37572134673454771</v>
      </c>
      <c r="P457" s="18">
        <f t="shared" si="102"/>
        <v>1.0203823399493321</v>
      </c>
      <c r="Q457" s="19">
        <f t="shared" si="96"/>
        <v>2.038233994933214</v>
      </c>
      <c r="R457" s="9">
        <v>6.15</v>
      </c>
      <c r="S457" s="20">
        <f t="shared" si="97"/>
        <v>1.0573022823315483</v>
      </c>
      <c r="T457" s="21">
        <f t="shared" si="103"/>
        <v>2.3686535833333799E-2</v>
      </c>
      <c r="U457" s="20">
        <f t="shared" si="104"/>
        <v>1.0573022823315483</v>
      </c>
      <c r="V457" s="21">
        <f t="shared" si="105"/>
        <v>5.7302282331548327</v>
      </c>
    </row>
    <row r="458" spans="1:22" x14ac:dyDescent="0.3">
      <c r="A458">
        <f t="shared" si="98"/>
        <v>456</v>
      </c>
      <c r="B458" s="7">
        <v>44495</v>
      </c>
      <c r="C458" s="33"/>
      <c r="D458" s="33"/>
      <c r="E458" s="33"/>
      <c r="F458" s="33"/>
      <c r="G458" s="33"/>
      <c r="H458" s="8">
        <v>10.7249</v>
      </c>
      <c r="I458" s="14">
        <f>TRUNC(1000/((1+H458/100)^(NETWORKDAYS($B458,$H$2-1,Feriados!$A$1:$A$936)/252)),6)</f>
        <v>933.20360000000005</v>
      </c>
      <c r="J458" s="16">
        <f t="shared" si="99"/>
        <v>-0.17378103056147065</v>
      </c>
      <c r="K458" s="15">
        <f t="shared" si="100"/>
        <v>1.0670938782406267</v>
      </c>
      <c r="L458" s="16">
        <f t="shared" si="95"/>
        <v>6.7093878240626736</v>
      </c>
      <c r="M458" s="8">
        <v>11.911199999999999</v>
      </c>
      <c r="N458" s="17">
        <f>TRUNC(1000/((1+M458/100)^(NETWORKDAYS($B458,$M$2-1,Feriados!$A$1:$A$936)/252)),6)</f>
        <v>828.23998500000005</v>
      </c>
      <c r="O458" s="19">
        <f t="shared" si="101"/>
        <v>-0.52040629732551524</v>
      </c>
      <c r="P458" s="18">
        <f t="shared" si="102"/>
        <v>1.0150722059954385</v>
      </c>
      <c r="Q458" s="19">
        <f t="shared" si="96"/>
        <v>1.5072205995438459</v>
      </c>
      <c r="R458" s="9">
        <v>6.15</v>
      </c>
      <c r="S458" s="20">
        <f t="shared" si="97"/>
        <v>1.0575527206155195</v>
      </c>
      <c r="T458" s="21">
        <f t="shared" si="103"/>
        <v>2.3686535833333799E-2</v>
      </c>
      <c r="U458" s="20">
        <f t="shared" si="104"/>
        <v>1.0575527206155195</v>
      </c>
      <c r="V458" s="21">
        <f t="shared" si="105"/>
        <v>5.7552720615519526</v>
      </c>
    </row>
    <row r="459" spans="1:22" x14ac:dyDescent="0.3">
      <c r="A459">
        <f t="shared" si="98"/>
        <v>457</v>
      </c>
      <c r="B459" s="7">
        <v>44496</v>
      </c>
      <c r="C459" s="33"/>
      <c r="D459" s="33"/>
      <c r="E459" s="33"/>
      <c r="F459" s="33"/>
      <c r="G459" s="33"/>
      <c r="H459" s="8">
        <v>10.715</v>
      </c>
      <c r="I459" s="14">
        <f>TRUNC(1000/((1+H459/100)^(NETWORKDAYS($B459,$H$2-1,Feriados!$A$1:$A$936)/252)),6)</f>
        <v>933.63726699999995</v>
      </c>
      <c r="J459" s="16">
        <f t="shared" si="99"/>
        <v>4.6470780867102768E-2</v>
      </c>
      <c r="K459" s="15">
        <f t="shared" si="100"/>
        <v>1.0675897650984303</v>
      </c>
      <c r="L459" s="16">
        <f t="shared" si="95"/>
        <v>6.7589765098430288</v>
      </c>
      <c r="M459" s="8">
        <v>11.8369</v>
      </c>
      <c r="N459" s="17">
        <f>TRUNC(1000/((1+M459/100)^(NETWORKDAYS($B459,$M$2-1,Feriados!$A$1:$A$936)/252)),6)</f>
        <v>829.52981699999998</v>
      </c>
      <c r="O459" s="19">
        <f t="shared" si="101"/>
        <v>0.15573167479954186</v>
      </c>
      <c r="P459" s="18">
        <f t="shared" si="102"/>
        <v>1.0166529949422598</v>
      </c>
      <c r="Q459" s="19">
        <f t="shared" si="96"/>
        <v>1.6652994942259802</v>
      </c>
      <c r="R459" s="9">
        <v>6.15</v>
      </c>
      <c r="S459" s="20">
        <f t="shared" si="97"/>
        <v>1.0578032182196446</v>
      </c>
      <c r="T459" s="21">
        <f t="shared" si="103"/>
        <v>2.3686535833333799E-2</v>
      </c>
      <c r="U459" s="20">
        <f t="shared" si="104"/>
        <v>1.0578032182196446</v>
      </c>
      <c r="V459" s="21">
        <f t="shared" si="105"/>
        <v>5.7803218219644625</v>
      </c>
    </row>
    <row r="460" spans="1:22" x14ac:dyDescent="0.3">
      <c r="A460">
        <f t="shared" si="98"/>
        <v>458</v>
      </c>
      <c r="B460" s="7">
        <v>44497</v>
      </c>
      <c r="C460" s="33"/>
      <c r="D460" s="33"/>
      <c r="E460" s="33"/>
      <c r="F460" s="33"/>
      <c r="G460" s="33"/>
      <c r="H460" s="8">
        <v>11.365</v>
      </c>
      <c r="I460" s="14">
        <f>TRUNC(1000/((1+H460/100)^(NETWORKDAYS($B460,$H$2-1,Feriados!$A$1:$A$936)/252)),6)</f>
        <v>930.35495400000002</v>
      </c>
      <c r="J460" s="16">
        <f t="shared" si="99"/>
        <v>-0.35156190910703433</v>
      </c>
      <c r="K460" s="15">
        <f t="shared" si="100"/>
        <v>1.063836526138819</v>
      </c>
      <c r="L460" s="16">
        <f t="shared" si="95"/>
        <v>6.3836526138818961</v>
      </c>
      <c r="M460" s="8">
        <v>12.6479</v>
      </c>
      <c r="N460" s="17">
        <f>TRUNC(1000/((1+M460/100)^(NETWORKDAYS($B460,$M$2-1,Feriados!$A$1:$A$936)/252)),6)</f>
        <v>819.96409000000006</v>
      </c>
      <c r="O460" s="19">
        <f t="shared" si="101"/>
        <v>-1.1531504719859753</v>
      </c>
      <c r="P460" s="18">
        <f t="shared" si="102"/>
        <v>1.0049294561326236</v>
      </c>
      <c r="Q460" s="19">
        <f t="shared" si="96"/>
        <v>0.4929456132623633</v>
      </c>
      <c r="R460" s="9">
        <v>7.65</v>
      </c>
      <c r="S460" s="20">
        <f t="shared" si="97"/>
        <v>1.0580537751579744</v>
      </c>
      <c r="T460" s="21">
        <f t="shared" si="103"/>
        <v>2.3686535833333799E-2</v>
      </c>
      <c r="U460" s="20">
        <f t="shared" si="104"/>
        <v>1.0580537751579744</v>
      </c>
      <c r="V460" s="21">
        <f t="shared" si="105"/>
        <v>5.8053775157974385</v>
      </c>
    </row>
    <row r="461" spans="1:22" x14ac:dyDescent="0.3">
      <c r="A461">
        <f t="shared" si="98"/>
        <v>459</v>
      </c>
      <c r="B461" s="7">
        <v>44498</v>
      </c>
      <c r="C461" s="33"/>
      <c r="D461" s="33"/>
      <c r="E461" s="33"/>
      <c r="F461" s="33"/>
      <c r="G461" s="33"/>
      <c r="H461" s="8">
        <v>11.195499999999999</v>
      </c>
      <c r="I461" s="14">
        <f>TRUNC(1000/((1+H461/100)^(NETWORKDAYS($B461,$H$2-1,Feriados!$A$1:$A$936)/252)),6)</f>
        <v>931.69806100000005</v>
      </c>
      <c r="J461" s="16">
        <f t="shared" si="99"/>
        <v>0.1443650075947378</v>
      </c>
      <c r="K461" s="15">
        <f t="shared" si="100"/>
        <v>1.0653723338205749</v>
      </c>
      <c r="L461" s="16">
        <f t="shared" si="95"/>
        <v>6.5372333820574946</v>
      </c>
      <c r="M461" s="8">
        <v>12.3454</v>
      </c>
      <c r="N461" s="17">
        <f>TRUNC(1000/((1+M461/100)^(NETWORKDAYS($B461,$M$2-1,Feriados!$A$1:$A$936)/252)),6)</f>
        <v>824.02766299999996</v>
      </c>
      <c r="O461" s="19">
        <f t="shared" si="101"/>
        <v>0.49557938567772464</v>
      </c>
      <c r="P461" s="18">
        <f t="shared" si="102"/>
        <v>1.0099096793578202</v>
      </c>
      <c r="Q461" s="19">
        <f t="shared" si="96"/>
        <v>0.9909679357820167</v>
      </c>
      <c r="R461" s="9">
        <v>7.65</v>
      </c>
      <c r="S461" s="20">
        <f t="shared" si="97"/>
        <v>1.0583633223112983</v>
      </c>
      <c r="T461" s="21">
        <f t="shared" si="103"/>
        <v>2.9256277950295839E-2</v>
      </c>
      <c r="U461" s="20">
        <f t="shared" si="104"/>
        <v>1.0583633223112983</v>
      </c>
      <c r="V461" s="21">
        <f t="shared" si="105"/>
        <v>5.836332231129826</v>
      </c>
    </row>
    <row r="462" spans="1:22" x14ac:dyDescent="0.3">
      <c r="A462">
        <f t="shared" si="98"/>
        <v>460</v>
      </c>
      <c r="B462" s="7">
        <v>44501</v>
      </c>
      <c r="C462" s="33"/>
      <c r="D462" s="33"/>
      <c r="E462" s="33"/>
      <c r="F462" s="33"/>
      <c r="G462" s="33"/>
      <c r="H462" s="8">
        <v>11.315</v>
      </c>
      <c r="I462" s="14">
        <f>TRUNC(1000/((1+H462/100)^(NETWORKDAYS($B462,$H$2-1,Feriados!$A$1:$A$936)/252)),6)</f>
        <v>931.42725700000005</v>
      </c>
      <c r="J462" s="16">
        <f t="shared" si="99"/>
        <v>-2.9065639538772281E-2</v>
      </c>
      <c r="K462" s="15">
        <f t="shared" si="100"/>
        <v>1.0650626765382809</v>
      </c>
      <c r="L462" s="16">
        <f t="shared" si="95"/>
        <v>6.5062676538280906</v>
      </c>
      <c r="M462" s="8">
        <v>12.523</v>
      </c>
      <c r="N462" s="17">
        <f>TRUNC(1000/((1+M462/100)^(NETWORKDAYS($B462,$M$2-1,Feriados!$A$1:$A$936)/252)),6)</f>
        <v>822.25118099999997</v>
      </c>
      <c r="O462" s="19">
        <f t="shared" si="101"/>
        <v>-0.21558523818635544</v>
      </c>
      <c r="P462" s="18">
        <f t="shared" si="102"/>
        <v>1.0077324631701094</v>
      </c>
      <c r="Q462" s="19">
        <f t="shared" si="96"/>
        <v>0.77324631701094493</v>
      </c>
      <c r="R462" s="9">
        <v>7.65</v>
      </c>
      <c r="S462" s="20">
        <f t="shared" si="97"/>
        <v>1.0586729600265976</v>
      </c>
      <c r="T462" s="21">
        <f t="shared" si="103"/>
        <v>2.9256277950295839E-2</v>
      </c>
      <c r="U462" s="20">
        <f t="shared" si="104"/>
        <v>1.0586729600265976</v>
      </c>
      <c r="V462" s="21">
        <f t="shared" si="105"/>
        <v>5.8672960026597609</v>
      </c>
    </row>
    <row r="463" spans="1:22" x14ac:dyDescent="0.3">
      <c r="A463">
        <f t="shared" si="98"/>
        <v>461</v>
      </c>
      <c r="B463" s="7">
        <v>44503</v>
      </c>
      <c r="C463" s="33"/>
      <c r="D463" s="33"/>
      <c r="E463" s="33"/>
      <c r="F463" s="33"/>
      <c r="G463" s="33"/>
      <c r="H463" s="8">
        <v>11.164999999999999</v>
      </c>
      <c r="I463" s="14">
        <f>TRUNC(1000/((1+H463/100)^(NETWORKDAYS($B463,$H$2-1,Feriados!$A$1:$A$936)/252)),6)</f>
        <v>932.65161000000001</v>
      </c>
      <c r="J463" s="16">
        <f t="shared" si="99"/>
        <v>0.13144912721831936</v>
      </c>
      <c r="K463" s="15">
        <f t="shared" si="100"/>
        <v>1.0664626921309186</v>
      </c>
      <c r="L463" s="16">
        <f t="shared" si="95"/>
        <v>6.6462692130918599</v>
      </c>
      <c r="M463" s="8">
        <v>12.265000000000001</v>
      </c>
      <c r="N463" s="17">
        <f>TRUNC(1000/((1+M463/100)^(NETWORKDAYS($B463,$M$2-1,Feriados!$A$1:$A$936)/252)),6)</f>
        <v>825.76697999999999</v>
      </c>
      <c r="O463" s="19">
        <f t="shared" si="101"/>
        <v>0.42758211617577313</v>
      </c>
      <c r="P463" s="18">
        <f t="shared" si="102"/>
        <v>1.0120413469615224</v>
      </c>
      <c r="Q463" s="19">
        <f t="shared" si="96"/>
        <v>1.204134696152237</v>
      </c>
      <c r="R463" s="9">
        <v>7.65</v>
      </c>
      <c r="S463" s="20">
        <f t="shared" si="97"/>
        <v>1.0589826883303677</v>
      </c>
      <c r="T463" s="21">
        <f t="shared" si="103"/>
        <v>2.9256277950295839E-2</v>
      </c>
      <c r="U463" s="20">
        <f t="shared" si="104"/>
        <v>1.0589826883303677</v>
      </c>
      <c r="V463" s="21">
        <f t="shared" si="105"/>
        <v>5.8982688330367683</v>
      </c>
    </row>
    <row r="464" spans="1:22" x14ac:dyDescent="0.3">
      <c r="A464">
        <f t="shared" si="98"/>
        <v>462</v>
      </c>
      <c r="B464" s="7">
        <v>44504</v>
      </c>
      <c r="C464" s="33"/>
      <c r="D464" s="33"/>
      <c r="E464" s="33"/>
      <c r="F464" s="33"/>
      <c r="G464" s="33"/>
      <c r="H464" s="8">
        <v>11.175000000000001</v>
      </c>
      <c r="I464" s="14">
        <f>TRUNC(1000/((1+H464/100)^(NETWORKDAYS($B464,$H$2-1,Feriados!$A$1:$A$936)/252)),6)</f>
        <v>932.988474</v>
      </c>
      <c r="J464" s="16">
        <f t="shared" si="99"/>
        <v>3.6118953357089367E-2</v>
      </c>
      <c r="K464" s="15">
        <f t="shared" si="100"/>
        <v>1.0668478872932601</v>
      </c>
      <c r="L464" s="16">
        <f t="shared" si="95"/>
        <v>6.6847887293260078</v>
      </c>
      <c r="M464" s="8">
        <v>12.2858</v>
      </c>
      <c r="N464" s="17">
        <f>TRUNC(1000/((1+M464/100)^(NETWORKDAYS($B464,$M$2-1,Feriados!$A$1:$A$936)/252)),6)</f>
        <v>825.89355599999999</v>
      </c>
      <c r="O464" s="19">
        <f t="shared" si="101"/>
        <v>1.5328295156580296E-2</v>
      </c>
      <c r="P464" s="18">
        <f t="shared" si="102"/>
        <v>1.0121964756462913</v>
      </c>
      <c r="Q464" s="19">
        <f t="shared" si="96"/>
        <v>1.2196475646291338</v>
      </c>
      <c r="R464" s="9">
        <v>7.65</v>
      </c>
      <c r="S464" s="20">
        <f t="shared" si="97"/>
        <v>1.0592925072491111</v>
      </c>
      <c r="T464" s="21">
        <f t="shared" si="103"/>
        <v>2.9256277950295839E-2</v>
      </c>
      <c r="U464" s="20">
        <f t="shared" si="104"/>
        <v>1.0592925072491111</v>
      </c>
      <c r="V464" s="21">
        <f t="shared" si="105"/>
        <v>5.9292507249111059</v>
      </c>
    </row>
    <row r="465" spans="1:22" x14ac:dyDescent="0.3">
      <c r="A465">
        <f t="shared" si="98"/>
        <v>463</v>
      </c>
      <c r="B465" s="7">
        <v>44505</v>
      </c>
      <c r="C465" s="33"/>
      <c r="D465" s="33"/>
      <c r="E465" s="33"/>
      <c r="F465" s="33"/>
      <c r="G465" s="33"/>
      <c r="H465" s="8">
        <v>11.1005</v>
      </c>
      <c r="I465" s="14">
        <f>TRUNC(1000/((1+H465/100)^(NETWORKDAYS($B465,$H$2-1,Feriados!$A$1:$A$936)/252)),6)</f>
        <v>933.78804300000002</v>
      </c>
      <c r="J465" s="16">
        <f t="shared" si="99"/>
        <v>8.5699772535452468E-2</v>
      </c>
      <c r="K465" s="15">
        <f t="shared" si="100"/>
        <v>1.0677621735059697</v>
      </c>
      <c r="L465" s="16">
        <f t="shared" si="95"/>
        <v>6.7762173505969692</v>
      </c>
      <c r="M465" s="8">
        <v>12.2509</v>
      </c>
      <c r="N465" s="17">
        <f>TRUNC(1000/((1+M465/100)^(NETWORKDAYS($B465,$M$2-1,Feriados!$A$1:$A$936)/252)),6)</f>
        <v>826.69652099999996</v>
      </c>
      <c r="O465" s="19">
        <f t="shared" si="101"/>
        <v>9.7223788001077338E-2</v>
      </c>
      <c r="P465" s="18">
        <f t="shared" si="102"/>
        <v>1.013180571401928</v>
      </c>
      <c r="Q465" s="19">
        <f t="shared" si="96"/>
        <v>1.3180571401927965</v>
      </c>
      <c r="R465" s="9">
        <v>7.65</v>
      </c>
      <c r="S465" s="20">
        <f t="shared" si="97"/>
        <v>1.0596024168093385</v>
      </c>
      <c r="T465" s="21">
        <f t="shared" si="103"/>
        <v>2.9256277950295839E-2</v>
      </c>
      <c r="U465" s="20">
        <f t="shared" si="104"/>
        <v>1.0596024168093385</v>
      </c>
      <c r="V465" s="21">
        <f t="shared" si="105"/>
        <v>5.9602416809338532</v>
      </c>
    </row>
    <row r="466" spans="1:22" x14ac:dyDescent="0.3">
      <c r="A466">
        <f t="shared" si="98"/>
        <v>464</v>
      </c>
      <c r="B466" s="7">
        <v>44508</v>
      </c>
      <c r="C466" s="33"/>
      <c r="D466" s="33"/>
      <c r="E466" s="33"/>
      <c r="F466" s="33"/>
      <c r="G466" s="33"/>
      <c r="H466" s="8">
        <v>11.276999999999999</v>
      </c>
      <c r="I466" s="14">
        <f>TRUNC(1000/((1+H466/100)^(NETWORKDAYS($B466,$H$2-1,Feriados!$A$1:$A$936)/252)),6)</f>
        <v>933.21949600000005</v>
      </c>
      <c r="J466" s="16">
        <f t="shared" si="99"/>
        <v>-6.0886086972522513E-2</v>
      </c>
      <c r="K466" s="15">
        <f t="shared" si="100"/>
        <v>1.0671120549003492</v>
      </c>
      <c r="L466" s="16">
        <f t="shared" si="95"/>
        <v>6.7112054900349216</v>
      </c>
      <c r="M466" s="8">
        <v>12.3741</v>
      </c>
      <c r="N466" s="17">
        <f>TRUNC(1000/((1+M466/100)^(NETWORKDAYS($B466,$M$2-1,Feriados!$A$1:$A$936)/252)),6)</f>
        <v>825.58658500000001</v>
      </c>
      <c r="O466" s="19">
        <f t="shared" si="101"/>
        <v>-0.1342616028742083</v>
      </c>
      <c r="P466" s="18">
        <f t="shared" si="102"/>
        <v>1.0118202589267538</v>
      </c>
      <c r="Q466" s="19">
        <f t="shared" si="96"/>
        <v>1.1820258926753757</v>
      </c>
      <c r="R466" s="9">
        <v>7.65</v>
      </c>
      <c r="S466" s="20">
        <f t="shared" si="97"/>
        <v>1.0599124170375682</v>
      </c>
      <c r="T466" s="21">
        <f t="shared" si="103"/>
        <v>2.9256277950295839E-2</v>
      </c>
      <c r="U466" s="20">
        <f t="shared" si="104"/>
        <v>1.0599124170375682</v>
      </c>
      <c r="V466" s="21">
        <f t="shared" si="105"/>
        <v>5.9912417037568222</v>
      </c>
    </row>
    <row r="467" spans="1:22" x14ac:dyDescent="0.3">
      <c r="A467">
        <f t="shared" si="98"/>
        <v>465</v>
      </c>
      <c r="B467" s="7">
        <v>44509</v>
      </c>
      <c r="C467" s="33"/>
      <c r="D467" s="33"/>
      <c r="E467" s="33"/>
      <c r="F467" s="33"/>
      <c r="G467" s="33"/>
      <c r="H467" s="8">
        <v>11.2277</v>
      </c>
      <c r="I467" s="14">
        <f>TRUNC(1000/((1+H467/100)^(NETWORKDAYS($B467,$H$2-1,Feriados!$A$1:$A$936)/252)),6)</f>
        <v>933.88128099999994</v>
      </c>
      <c r="J467" s="16">
        <f t="shared" si="99"/>
        <v>7.0914185016124343E-2</v>
      </c>
      <c r="K467" s="15">
        <f t="shared" si="100"/>
        <v>1.0678687887172906</v>
      </c>
      <c r="L467" s="16">
        <f t="shared" si="95"/>
        <v>6.7868788717290629</v>
      </c>
      <c r="M467" s="8">
        <v>12.2583</v>
      </c>
      <c r="N467" s="17">
        <f>TRUNC(1000/((1+M467/100)^(NETWORKDAYS($B467,$M$2-1,Feriados!$A$1:$A$936)/252)),6)</f>
        <v>827.36571800000002</v>
      </c>
      <c r="O467" s="19">
        <f t="shared" si="101"/>
        <v>0.21549926226089866</v>
      </c>
      <c r="P467" s="18">
        <f t="shared" si="102"/>
        <v>1.0140007241201472</v>
      </c>
      <c r="Q467" s="19">
        <f t="shared" si="96"/>
        <v>1.400072412014719</v>
      </c>
      <c r="R467" s="9">
        <v>7.65</v>
      </c>
      <c r="S467" s="20">
        <f t="shared" si="97"/>
        <v>1.0602225079603265</v>
      </c>
      <c r="T467" s="21">
        <f t="shared" si="103"/>
        <v>2.9256277950295839E-2</v>
      </c>
      <c r="U467" s="20">
        <f t="shared" si="104"/>
        <v>1.0602225079603265</v>
      </c>
      <c r="V467" s="21">
        <f t="shared" si="105"/>
        <v>6.0222507960326466</v>
      </c>
    </row>
    <row r="468" spans="1:22" x14ac:dyDescent="0.3">
      <c r="A468">
        <f t="shared" si="98"/>
        <v>466</v>
      </c>
      <c r="B468" s="7">
        <v>44510</v>
      </c>
      <c r="C468" s="33"/>
      <c r="D468" s="33"/>
      <c r="E468" s="33"/>
      <c r="F468" s="33"/>
      <c r="G468" s="33"/>
      <c r="H468" s="8">
        <v>11.275700000000001</v>
      </c>
      <c r="I468" s="14">
        <f>TRUNC(1000/((1+H468/100)^(NETWORKDAYS($B468,$H$2-1,Feriados!$A$1:$A$936)/252)),6)</f>
        <v>934.01820499999997</v>
      </c>
      <c r="J468" s="16">
        <f t="shared" si="99"/>
        <v>1.4661820810180082E-2</v>
      </c>
      <c r="K468" s="15">
        <f t="shared" si="100"/>
        <v>1.0680253577255803</v>
      </c>
      <c r="L468" s="16">
        <f t="shared" si="95"/>
        <v>6.8025357725580271</v>
      </c>
      <c r="M468" s="8">
        <v>12.314399999999999</v>
      </c>
      <c r="N468" s="17">
        <f>TRUNC(1000/((1+M468/100)^(NETWORKDAYS($B468,$M$2-1,Feriados!$A$1:$A$936)/252)),6)</f>
        <v>827.06959600000005</v>
      </c>
      <c r="O468" s="19">
        <f t="shared" si="101"/>
        <v>-3.5790943902747063E-2</v>
      </c>
      <c r="P468" s="18">
        <f t="shared" si="102"/>
        <v>1.0136378036898039</v>
      </c>
      <c r="Q468" s="19">
        <f t="shared" si="96"/>
        <v>1.363780368980394</v>
      </c>
      <c r="R468" s="9">
        <v>7.65</v>
      </c>
      <c r="S468" s="20">
        <f t="shared" si="97"/>
        <v>1.0605326896041469</v>
      </c>
      <c r="T468" s="21">
        <f t="shared" si="103"/>
        <v>2.9256277950295839E-2</v>
      </c>
      <c r="U468" s="20">
        <f t="shared" si="104"/>
        <v>1.0605326896041469</v>
      </c>
      <c r="V468" s="21">
        <f t="shared" si="105"/>
        <v>6.0532689604146928</v>
      </c>
    </row>
    <row r="469" spans="1:22" x14ac:dyDescent="0.3">
      <c r="A469">
        <f t="shared" si="98"/>
        <v>467</v>
      </c>
      <c r="B469" s="7">
        <v>44511</v>
      </c>
      <c r="C469" s="33"/>
      <c r="D469" s="33"/>
      <c r="E469" s="33"/>
      <c r="F469" s="33"/>
      <c r="G469" s="33"/>
      <c r="H469" s="8">
        <v>11.087199999999999</v>
      </c>
      <c r="I469" s="14">
        <f>TRUNC(1000/((1+H469/100)^(NETWORKDAYS($B469,$H$2-1,Feriados!$A$1:$A$936)/252)),6)</f>
        <v>935.42068900000004</v>
      </c>
      <c r="J469" s="16">
        <f t="shared" si="99"/>
        <v>0.15015595975456097</v>
      </c>
      <c r="K469" s="15">
        <f t="shared" si="100"/>
        <v>1.0696290614518953</v>
      </c>
      <c r="L469" s="16">
        <f t="shared" si="95"/>
        <v>6.9629061451895291</v>
      </c>
      <c r="M469" s="8">
        <v>12.105</v>
      </c>
      <c r="N469" s="17">
        <f>TRUNC(1000/((1+M469/100)^(NETWORKDAYS($B469,$M$2-1,Feriados!$A$1:$A$936)/252)),6)</f>
        <v>829.97309800000005</v>
      </c>
      <c r="O469" s="19">
        <f t="shared" si="101"/>
        <v>0.3510589694074584</v>
      </c>
      <c r="P469" s="18">
        <f t="shared" si="102"/>
        <v>1.0171962701169617</v>
      </c>
      <c r="Q469" s="19">
        <f t="shared" si="96"/>
        <v>1.7196270116961676</v>
      </c>
      <c r="R469" s="9">
        <v>7.65</v>
      </c>
      <c r="S469" s="20">
        <f t="shared" si="97"/>
        <v>1.0608429619955713</v>
      </c>
      <c r="T469" s="21">
        <f t="shared" si="103"/>
        <v>2.9256277950295839E-2</v>
      </c>
      <c r="U469" s="20">
        <f t="shared" si="104"/>
        <v>1.0608429619955713</v>
      </c>
      <c r="V469" s="21">
        <f t="shared" si="105"/>
        <v>6.0842961995571265</v>
      </c>
    </row>
    <row r="470" spans="1:22" x14ac:dyDescent="0.3">
      <c r="A470">
        <f t="shared" si="98"/>
        <v>468</v>
      </c>
      <c r="B470" s="7">
        <v>44512</v>
      </c>
      <c r="C470" s="33"/>
      <c r="D470" s="33"/>
      <c r="E470" s="33"/>
      <c r="F470" s="33"/>
      <c r="G470" s="33"/>
      <c r="H470" s="8">
        <v>11.129300000000001</v>
      </c>
      <c r="I470" s="14">
        <f>TRUNC(1000/((1+H470/100)^(NETWORKDAYS($B470,$H$2-1,Feriados!$A$1:$A$936)/252)),6)</f>
        <v>935.58736699999997</v>
      </c>
      <c r="J470" s="16">
        <f t="shared" si="99"/>
        <v>1.7818506898548137E-2</v>
      </c>
      <c r="K470" s="15">
        <f t="shared" si="100"/>
        <v>1.0698196533799991</v>
      </c>
      <c r="L470" s="16">
        <f t="shared" si="95"/>
        <v>6.9819653379999069</v>
      </c>
      <c r="M470" s="8">
        <v>12.1038</v>
      </c>
      <c r="N470" s="17">
        <f>TRUNC(1000/((1+M470/100)^(NETWORKDAYS($B470,$M$2-1,Feriados!$A$1:$A$936)/252)),6)</f>
        <v>830.36398299999996</v>
      </c>
      <c r="O470" s="19">
        <f t="shared" si="101"/>
        <v>4.709610479445292E-2</v>
      </c>
      <c r="P470" s="18">
        <f t="shared" si="102"/>
        <v>1.0176753299383012</v>
      </c>
      <c r="Q470" s="19">
        <f t="shared" si="96"/>
        <v>1.7675329938301232</v>
      </c>
      <c r="R470" s="9">
        <v>7.65</v>
      </c>
      <c r="S470" s="20">
        <f t="shared" si="97"/>
        <v>1.0611533251611489</v>
      </c>
      <c r="T470" s="21">
        <f t="shared" si="103"/>
        <v>2.9256277950295839E-2</v>
      </c>
      <c r="U470" s="20">
        <f t="shared" si="104"/>
        <v>1.0611533251611489</v>
      </c>
      <c r="V470" s="21">
        <f t="shared" si="105"/>
        <v>6.1153325161148908</v>
      </c>
    </row>
    <row r="471" spans="1:22" x14ac:dyDescent="0.3">
      <c r="A471">
        <f t="shared" si="98"/>
        <v>469</v>
      </c>
      <c r="B471" s="7">
        <v>44516</v>
      </c>
      <c r="C471" s="33"/>
      <c r="D471" s="33"/>
      <c r="E471" s="33"/>
      <c r="F471" s="33"/>
      <c r="G471" s="33"/>
      <c r="H471" s="8">
        <v>11.181699999999999</v>
      </c>
      <c r="I471" s="14">
        <f>TRUNC(1000/((1+H471/100)^(NETWORKDAYS($B471,$H$2-1,Feriados!$A$1:$A$936)/252)),6)</f>
        <v>935.70261900000003</v>
      </c>
      <c r="J471" s="16">
        <f t="shared" si="99"/>
        <v>1.2318678518452586E-2</v>
      </c>
      <c r="K471" s="15">
        <f t="shared" si="100"/>
        <v>1.0699514410238262</v>
      </c>
      <c r="L471" s="16">
        <f t="shared" si="95"/>
        <v>6.9951441023826222</v>
      </c>
      <c r="M471" s="8">
        <v>12.135</v>
      </c>
      <c r="N471" s="17">
        <f>TRUNC(1000/((1+M471/100)^(NETWORKDAYS($B471,$M$2-1,Feriados!$A$1:$A$936)/252)),6)</f>
        <v>830.36543500000005</v>
      </c>
      <c r="O471" s="19">
        <f t="shared" si="101"/>
        <v>1.7486307568592707E-4</v>
      </c>
      <c r="P471" s="18">
        <f t="shared" si="102"/>
        <v>1.0176771094766837</v>
      </c>
      <c r="Q471" s="19">
        <f t="shared" si="96"/>
        <v>1.7677109476683661</v>
      </c>
      <c r="R471" s="9">
        <v>7.65</v>
      </c>
      <c r="S471" s="20">
        <f t="shared" si="97"/>
        <v>1.0614637791274368</v>
      </c>
      <c r="T471" s="21">
        <f t="shared" si="103"/>
        <v>2.9256277950295839E-2</v>
      </c>
      <c r="U471" s="20">
        <f t="shared" si="104"/>
        <v>1.0614637791274368</v>
      </c>
      <c r="V471" s="21">
        <f t="shared" si="105"/>
        <v>6.1463779127436835</v>
      </c>
    </row>
    <row r="472" spans="1:22" x14ac:dyDescent="0.3">
      <c r="A472">
        <f t="shared" si="98"/>
        <v>470</v>
      </c>
      <c r="B472" s="7">
        <v>44517</v>
      </c>
      <c r="C472" s="33"/>
      <c r="D472" s="33"/>
      <c r="E472" s="33"/>
      <c r="F472" s="33"/>
      <c r="G472" s="33"/>
      <c r="H472" s="8">
        <v>11.211</v>
      </c>
      <c r="I472" s="14">
        <f>TRUNC(1000/((1+H472/100)^(NETWORKDAYS($B472,$H$2-1,Feriados!$A$1:$A$936)/252)),6)</f>
        <v>935.94261400000005</v>
      </c>
      <c r="J472" s="16">
        <f t="shared" si="99"/>
        <v>2.5648640404196676E-2</v>
      </c>
      <c r="K472" s="15">
        <f t="shared" si="100"/>
        <v>1.0702258690214339</v>
      </c>
      <c r="L472" s="16">
        <f t="shared" si="95"/>
        <v>7.0225869021433907</v>
      </c>
      <c r="M472" s="8">
        <v>12.2364</v>
      </c>
      <c r="N472" s="17">
        <f>TRUNC(1000/((1+M472/100)^(NETWORKDAYS($B472,$M$2-1,Feriados!$A$1:$A$936)/252)),6)</f>
        <v>829.52810799999997</v>
      </c>
      <c r="O472" s="19">
        <f t="shared" si="101"/>
        <v>-0.10083837364931458</v>
      </c>
      <c r="P472" s="18">
        <f t="shared" si="102"/>
        <v>1.016650900430486</v>
      </c>
      <c r="Q472" s="19">
        <f t="shared" si="96"/>
        <v>1.6650900430486004</v>
      </c>
      <c r="R472" s="9">
        <v>7.65</v>
      </c>
      <c r="S472" s="20">
        <f t="shared" si="97"/>
        <v>1.061774323921</v>
      </c>
      <c r="T472" s="21">
        <f t="shared" si="103"/>
        <v>2.9256277950295839E-2</v>
      </c>
      <c r="U472" s="20">
        <f t="shared" si="104"/>
        <v>1.061774323921</v>
      </c>
      <c r="V472" s="21">
        <f t="shared" si="105"/>
        <v>6.1774323921000018</v>
      </c>
    </row>
    <row r="473" spans="1:22" x14ac:dyDescent="0.3">
      <c r="A473">
        <f t="shared" si="98"/>
        <v>471</v>
      </c>
      <c r="B473" s="7">
        <v>44518</v>
      </c>
      <c r="C473" s="33"/>
      <c r="D473" s="33"/>
      <c r="E473" s="33"/>
      <c r="F473" s="33"/>
      <c r="G473" s="33"/>
      <c r="H473" s="8">
        <v>11.292400000000001</v>
      </c>
      <c r="I473" s="14">
        <f>TRUNC(1000/((1+H473/100)^(NETWORKDAYS($B473,$H$2-1,Feriados!$A$1:$A$936)/252)),6)</f>
        <v>935.91333999999995</v>
      </c>
      <c r="J473" s="16">
        <f t="shared" si="99"/>
        <v>-3.1277558647513359E-3</v>
      </c>
      <c r="K473" s="15">
        <f t="shared" si="100"/>
        <v>1.0701923949690495</v>
      </c>
      <c r="L473" s="16">
        <f t="shared" si="95"/>
        <v>7.0192394969049499</v>
      </c>
      <c r="M473" s="8">
        <v>12.37</v>
      </c>
      <c r="N473" s="17">
        <f>TRUNC(1000/((1+M473/100)^(NETWORKDAYS($B473,$M$2-1,Feriados!$A$1:$A$936)/252)),6)</f>
        <v>828.31516899999997</v>
      </c>
      <c r="O473" s="19">
        <f t="shared" si="101"/>
        <v>-0.14622036170954811</v>
      </c>
      <c r="P473" s="18">
        <f t="shared" si="102"/>
        <v>1.0151643498065532</v>
      </c>
      <c r="Q473" s="19">
        <f t="shared" si="96"/>
        <v>1.5164349806553235</v>
      </c>
      <c r="R473" s="9">
        <v>7.65</v>
      </c>
      <c r="S473" s="20">
        <f t="shared" si="97"/>
        <v>1.0620849595684112</v>
      </c>
      <c r="T473" s="21">
        <f t="shared" si="103"/>
        <v>2.9256277950295839E-2</v>
      </c>
      <c r="U473" s="20">
        <f t="shared" si="104"/>
        <v>1.0620849595684112</v>
      </c>
      <c r="V473" s="21">
        <f t="shared" si="105"/>
        <v>6.2084959568411202</v>
      </c>
    </row>
    <row r="474" spans="1:22" x14ac:dyDescent="0.3">
      <c r="A474">
        <f t="shared" si="98"/>
        <v>472</v>
      </c>
      <c r="B474" s="7">
        <v>44519</v>
      </c>
      <c r="C474" s="33"/>
      <c r="D474" s="33"/>
      <c r="E474" s="33"/>
      <c r="F474" s="33"/>
      <c r="G474" s="33"/>
      <c r="H474" s="8">
        <v>11.25</v>
      </c>
      <c r="I474" s="14">
        <f>TRUNC(1000/((1+H474/100)^(NETWORKDAYS($B474,$H$2-1,Feriados!$A$1:$A$936)/252)),6)</f>
        <v>936.53025700000001</v>
      </c>
      <c r="J474" s="16">
        <f t="shared" si="99"/>
        <v>6.591603876486829E-2</v>
      </c>
      <c r="K474" s="15">
        <f t="shared" si="100"/>
        <v>1.070897823402976</v>
      </c>
      <c r="L474" s="16">
        <f t="shared" si="95"/>
        <v>7.0897823402976012</v>
      </c>
      <c r="M474" s="8">
        <v>12.220499999999999</v>
      </c>
      <c r="N474" s="17">
        <f>TRUNC(1000/((1+M474/100)^(NETWORKDAYS($B474,$M$2-1,Feriados!$A$1:$A$936)/252)),6)</f>
        <v>830.477982</v>
      </c>
      <c r="O474" s="19">
        <f t="shared" si="101"/>
        <v>0.26110991093053482</v>
      </c>
      <c r="P474" s="18">
        <f t="shared" si="102"/>
        <v>1.0178150445361316</v>
      </c>
      <c r="Q474" s="19">
        <f t="shared" si="96"/>
        <v>1.7815044536131586</v>
      </c>
      <c r="R474" s="9">
        <v>7.65</v>
      </c>
      <c r="S474" s="20">
        <f t="shared" si="97"/>
        <v>1.0623956860962509</v>
      </c>
      <c r="T474" s="21">
        <f t="shared" si="103"/>
        <v>2.9256277950295839E-2</v>
      </c>
      <c r="U474" s="20">
        <f t="shared" si="104"/>
        <v>1.0623956860962509</v>
      </c>
      <c r="V474" s="21">
        <f t="shared" si="105"/>
        <v>6.2395686096250902</v>
      </c>
    </row>
    <row r="475" spans="1:22" x14ac:dyDescent="0.3">
      <c r="A475">
        <f t="shared" si="98"/>
        <v>473</v>
      </c>
      <c r="B475" s="7">
        <v>44522</v>
      </c>
      <c r="C475" s="33"/>
      <c r="D475" s="33"/>
      <c r="E475" s="33"/>
      <c r="F475" s="33"/>
      <c r="G475" s="33"/>
      <c r="H475" s="8">
        <v>11.455</v>
      </c>
      <c r="I475" s="14">
        <f>TRUNC(1000/((1+H475/100)^(NETWORKDAYS($B475,$H$2-1,Feriados!$A$1:$A$936)/252)),6)</f>
        <v>935.87304200000005</v>
      </c>
      <c r="J475" s="16">
        <f t="shared" si="99"/>
        <v>-7.0175522369686494E-2</v>
      </c>
      <c r="K475" s="15">
        <f t="shared" si="100"/>
        <v>1.0701463152613573</v>
      </c>
      <c r="L475" s="16">
        <f t="shared" si="95"/>
        <v>7.0146315261357284</v>
      </c>
      <c r="M475" s="8">
        <v>12.4994</v>
      </c>
      <c r="N475" s="17">
        <f>TRUNC(1000/((1+M475/100)^(NETWORKDAYS($B475,$M$2-1,Feriados!$A$1:$A$936)/252)),6)</f>
        <v>827.55012999999997</v>
      </c>
      <c r="O475" s="19">
        <f t="shared" si="101"/>
        <v>-0.35255022570845895</v>
      </c>
      <c r="P475" s="18">
        <f t="shared" si="102"/>
        <v>1.0142267352993248</v>
      </c>
      <c r="Q475" s="19">
        <f t="shared" si="96"/>
        <v>1.4226735299324833</v>
      </c>
      <c r="R475" s="9">
        <v>7.65</v>
      </c>
      <c r="S475" s="20">
        <f t="shared" si="97"/>
        <v>1.0627065035311072</v>
      </c>
      <c r="T475" s="21">
        <f t="shared" si="103"/>
        <v>2.9256277950295839E-2</v>
      </c>
      <c r="U475" s="20">
        <f t="shared" si="104"/>
        <v>1.0627065035311072</v>
      </c>
      <c r="V475" s="21">
        <f t="shared" si="105"/>
        <v>6.2706503531107183</v>
      </c>
    </row>
    <row r="476" spans="1:22" x14ac:dyDescent="0.3">
      <c r="A476">
        <f t="shared" si="98"/>
        <v>474</v>
      </c>
      <c r="B476" s="7">
        <v>44523</v>
      </c>
      <c r="C476" s="33"/>
      <c r="D476" s="33"/>
      <c r="E476" s="33"/>
      <c r="F476" s="33"/>
      <c r="G476" s="33"/>
      <c r="H476" s="8">
        <v>11.435</v>
      </c>
      <c r="I476" s="14">
        <f>TRUNC(1000/((1+H476/100)^(NETWORKDAYS($B476,$H$2-1,Feriados!$A$1:$A$936)/252)),6)</f>
        <v>936.37791200000004</v>
      </c>
      <c r="J476" s="16">
        <f t="shared" si="99"/>
        <v>5.3946419796546685E-2</v>
      </c>
      <c r="K476" s="15">
        <f t="shared" si="100"/>
        <v>1.0707236208850255</v>
      </c>
      <c r="L476" s="16">
        <f t="shared" si="95"/>
        <v>7.0723620885025484</v>
      </c>
      <c r="M476" s="8">
        <v>12.37</v>
      </c>
      <c r="N476" s="17">
        <f>TRUNC(1000/((1+M476/100)^(NETWORKDAYS($B476,$M$2-1,Feriados!$A$1:$A$936)/252)),6)</f>
        <v>829.46601299999998</v>
      </c>
      <c r="O476" s="19">
        <f t="shared" si="101"/>
        <v>0.2315126214770924</v>
      </c>
      <c r="P476" s="18">
        <f t="shared" si="102"/>
        <v>1.0165747982019377</v>
      </c>
      <c r="Q476" s="19">
        <f t="shared" si="96"/>
        <v>1.6574798201937746</v>
      </c>
      <c r="R476" s="9">
        <v>7.65</v>
      </c>
      <c r="S476" s="20">
        <f t="shared" si="97"/>
        <v>1.0630174118995761</v>
      </c>
      <c r="T476" s="21">
        <f t="shared" si="103"/>
        <v>2.9256277950295839E-2</v>
      </c>
      <c r="U476" s="20">
        <f t="shared" si="104"/>
        <v>1.0630174118995761</v>
      </c>
      <c r="V476" s="21">
        <f t="shared" si="105"/>
        <v>6.3017411899576103</v>
      </c>
    </row>
    <row r="477" spans="1:22" x14ac:dyDescent="0.3">
      <c r="A477">
        <f t="shared" si="98"/>
        <v>475</v>
      </c>
      <c r="B477" s="7">
        <v>44524</v>
      </c>
      <c r="C477" s="33"/>
      <c r="D477" s="33"/>
      <c r="E477" s="33"/>
      <c r="F477" s="33"/>
      <c r="G477" s="33"/>
      <c r="H477" s="8">
        <v>11.36</v>
      </c>
      <c r="I477" s="14">
        <f>TRUNC(1000/((1+H477/100)^(NETWORKDAYS($B477,$H$2-1,Feriados!$A$1:$A$936)/252)),6)</f>
        <v>937.16081099999997</v>
      </c>
      <c r="J477" s="16">
        <f t="shared" si="99"/>
        <v>8.3609298122788722E-2</v>
      </c>
      <c r="K477" s="15">
        <f t="shared" si="100"/>
        <v>1.0716188453892823</v>
      </c>
      <c r="L477" s="16">
        <f t="shared" si="95"/>
        <v>7.1618845389282315</v>
      </c>
      <c r="M477" s="8">
        <v>12.244199999999999</v>
      </c>
      <c r="N477" s="17">
        <f>TRUNC(1000/((1+M477/100)^(NETWORKDAYS($B477,$M$2-1,Feriados!$A$1:$A$936)/252)),6)</f>
        <v>831.33785799999998</v>
      </c>
      <c r="O477" s="19">
        <f t="shared" si="101"/>
        <v>0.22566867968827342</v>
      </c>
      <c r="P477" s="18">
        <f t="shared" si="102"/>
        <v>1.0188688891270838</v>
      </c>
      <c r="Q477" s="19">
        <f t="shared" si="96"/>
        <v>1.8868889127083843</v>
      </c>
      <c r="R477" s="9">
        <v>7.65</v>
      </c>
      <c r="S477" s="20">
        <f t="shared" si="97"/>
        <v>1.0633284112282615</v>
      </c>
      <c r="T477" s="21">
        <f t="shared" si="103"/>
        <v>2.9256277950295839E-2</v>
      </c>
      <c r="U477" s="20">
        <f t="shared" si="104"/>
        <v>1.0633284112282615</v>
      </c>
      <c r="V477" s="21">
        <f t="shared" si="105"/>
        <v>6.3328411228261494</v>
      </c>
    </row>
    <row r="478" spans="1:22" x14ac:dyDescent="0.3">
      <c r="A478">
        <f t="shared" si="98"/>
        <v>476</v>
      </c>
      <c r="B478" s="7">
        <v>44525</v>
      </c>
      <c r="C478" s="33"/>
      <c r="D478" s="33"/>
      <c r="E478" s="33"/>
      <c r="F478" s="33"/>
      <c r="G478" s="33"/>
      <c r="H478" s="8">
        <v>11.3139</v>
      </c>
      <c r="I478" s="14">
        <f>TRUNC(1000/((1+H478/100)^(NETWORKDAYS($B478,$H$2-1,Feriados!$A$1:$A$936)/252)),6)</f>
        <v>937.79368599999998</v>
      </c>
      <c r="J478" s="16">
        <f t="shared" si="99"/>
        <v>6.7531099526529914E-2</v>
      </c>
      <c r="K478" s="15">
        <f t="shared" si="100"/>
        <v>1.0723425213783071</v>
      </c>
      <c r="L478" s="16">
        <f t="shared" si="95"/>
        <v>7.2342521378307101</v>
      </c>
      <c r="M478" s="8">
        <v>12.231299999999999</v>
      </c>
      <c r="N478" s="17">
        <f>TRUNC(1000/((1+M478/100)^(NETWORKDAYS($B478,$M$2-1,Feriados!$A$1:$A$936)/252)),6)</f>
        <v>831.87150499999996</v>
      </c>
      <c r="O478" s="19">
        <f t="shared" si="101"/>
        <v>6.4191350708342476E-2</v>
      </c>
      <c r="P478" s="18">
        <f t="shared" si="102"/>
        <v>1.0195229148289615</v>
      </c>
      <c r="Q478" s="19">
        <f t="shared" si="96"/>
        <v>1.9522914828961513</v>
      </c>
      <c r="R478" s="9">
        <v>7.65</v>
      </c>
      <c r="S478" s="20">
        <f t="shared" si="97"/>
        <v>1.063639501543775</v>
      </c>
      <c r="T478" s="21">
        <f t="shared" si="103"/>
        <v>2.9256277950295839E-2</v>
      </c>
      <c r="U478" s="20">
        <f t="shared" si="104"/>
        <v>1.063639501543775</v>
      </c>
      <c r="V478" s="21">
        <f t="shared" si="105"/>
        <v>6.3639501543774957</v>
      </c>
    </row>
    <row r="479" spans="1:22" x14ac:dyDescent="0.3">
      <c r="A479">
        <f t="shared" si="98"/>
        <v>477</v>
      </c>
      <c r="B479" s="7">
        <v>44526</v>
      </c>
      <c r="C479" s="33"/>
      <c r="D479" s="33"/>
      <c r="E479" s="33"/>
      <c r="F479" s="33"/>
      <c r="G479" s="33"/>
      <c r="H479" s="8">
        <v>11.1031</v>
      </c>
      <c r="I479" s="14">
        <f>TRUNC(1000/((1+H479/100)^(NETWORKDAYS($B479,$H$2-1,Feriados!$A$1:$A$936)/252)),6)</f>
        <v>939.251803</v>
      </c>
      <c r="J479" s="16">
        <f t="shared" si="99"/>
        <v>0.15548377236569433</v>
      </c>
      <c r="K479" s="15">
        <f t="shared" si="100"/>
        <v>1.0740098399832274</v>
      </c>
      <c r="L479" s="16">
        <f t="shared" si="95"/>
        <v>7.400983998322741</v>
      </c>
      <c r="M479" s="8">
        <v>12.041600000000001</v>
      </c>
      <c r="N479" s="17">
        <f>TRUNC(1000/((1+M479/100)^(NETWORKDAYS($B479,$M$2-1,Feriados!$A$1:$A$936)/252)),6)</f>
        <v>834.49589700000001</v>
      </c>
      <c r="O479" s="19">
        <f t="shared" si="101"/>
        <v>0.31548045391938118</v>
      </c>
      <c r="P479" s="18">
        <f t="shared" si="102"/>
        <v>1.0227393103484761</v>
      </c>
      <c r="Q479" s="19">
        <f t="shared" si="96"/>
        <v>2.2739310348476094</v>
      </c>
      <c r="R479" s="9">
        <v>7.65</v>
      </c>
      <c r="S479" s="20">
        <f t="shared" si="97"/>
        <v>1.0639506828727356</v>
      </c>
      <c r="T479" s="21">
        <f t="shared" si="103"/>
        <v>2.9256277950295839E-2</v>
      </c>
      <c r="U479" s="20">
        <f t="shared" si="104"/>
        <v>1.0639506828727356</v>
      </c>
      <c r="V479" s="21">
        <f t="shared" si="105"/>
        <v>6.3950682872735642</v>
      </c>
    </row>
    <row r="480" spans="1:22" x14ac:dyDescent="0.3">
      <c r="A480">
        <f t="shared" si="98"/>
        <v>478</v>
      </c>
      <c r="B480" s="7">
        <v>44529</v>
      </c>
      <c r="C480" s="33"/>
      <c r="D480" s="33"/>
      <c r="E480" s="33"/>
      <c r="F480" s="33"/>
      <c r="G480" s="33"/>
      <c r="H480" s="8">
        <v>11.093500000000001</v>
      </c>
      <c r="I480" s="14">
        <f>TRUNC(1000/((1+H480/100)^(NETWORKDAYS($B480,$H$2-1,Feriados!$A$1:$A$936)/252)),6)</f>
        <v>939.69232399999999</v>
      </c>
      <c r="J480" s="16">
        <f t="shared" si="99"/>
        <v>4.6901267433607785E-2</v>
      </c>
      <c r="K480" s="15">
        <f t="shared" si="100"/>
        <v>1.0745135642105412</v>
      </c>
      <c r="L480" s="16">
        <f t="shared" si="95"/>
        <v>7.4513564210541228</v>
      </c>
      <c r="M480" s="8">
        <v>12.03</v>
      </c>
      <c r="N480" s="17">
        <f>TRUNC(1000/((1+M480/100)^(NETWORKDAYS($B480,$M$2-1,Feriados!$A$1:$A$936)/252)),6)</f>
        <v>835.00971800000002</v>
      </c>
      <c r="O480" s="19">
        <f t="shared" si="101"/>
        <v>6.1572621488870105E-2</v>
      </c>
      <c r="P480" s="18">
        <f t="shared" si="102"/>
        <v>1.0233690377528548</v>
      </c>
      <c r="Q480" s="19">
        <f t="shared" si="96"/>
        <v>2.3369037752854815</v>
      </c>
      <c r="R480" s="9">
        <v>7.65</v>
      </c>
      <c r="S480" s="20">
        <f t="shared" si="97"/>
        <v>1.0642619552417709</v>
      </c>
      <c r="T480" s="21">
        <f t="shared" si="103"/>
        <v>2.9256277950295839E-2</v>
      </c>
      <c r="U480" s="20">
        <f t="shared" si="104"/>
        <v>1.0642619552417709</v>
      </c>
      <c r="V480" s="21">
        <f t="shared" si="105"/>
        <v>6.4261955241770918</v>
      </c>
    </row>
    <row r="481" spans="1:22" x14ac:dyDescent="0.3">
      <c r="A481">
        <f t="shared" si="98"/>
        <v>479</v>
      </c>
      <c r="B481" s="7">
        <v>44530</v>
      </c>
      <c r="C481" s="33"/>
      <c r="D481" s="33"/>
      <c r="E481" s="33"/>
      <c r="F481" s="33"/>
      <c r="G481" s="33"/>
      <c r="H481" s="8">
        <v>11.1516</v>
      </c>
      <c r="I481" s="14">
        <f>TRUNC(1000/((1+H481/100)^(NETWORKDAYS($B481,$H$2-1,Feriados!$A$1:$A$936)/252)),6)</f>
        <v>939.79607199999998</v>
      </c>
      <c r="J481" s="16">
        <f t="shared" si="99"/>
        <v>1.1040635040870939E-2</v>
      </c>
      <c r="K481" s="15">
        <f t="shared" si="100"/>
        <v>1.0746321973316304</v>
      </c>
      <c r="L481" s="16">
        <f t="shared" si="95"/>
        <v>7.4632197331630401</v>
      </c>
      <c r="M481" s="8">
        <v>11.976599999999999</v>
      </c>
      <c r="N481" s="17">
        <f>TRUNC(1000/((1+M481/100)^(NETWORKDAYS($B481,$M$2-1,Feriados!$A$1:$A$936)/252)),6)</f>
        <v>836.01706999999999</v>
      </c>
      <c r="O481" s="19">
        <f t="shared" si="101"/>
        <v>0.12063955404169047</v>
      </c>
      <c r="P481" s="18">
        <f t="shared" si="102"/>
        <v>1.0246036255962006</v>
      </c>
      <c r="Q481" s="19">
        <f t="shared" si="96"/>
        <v>2.4603625596200551</v>
      </c>
      <c r="R481" s="9">
        <v>7.65</v>
      </c>
      <c r="S481" s="20">
        <f t="shared" si="97"/>
        <v>1.0645733186775157</v>
      </c>
      <c r="T481" s="21">
        <f t="shared" si="103"/>
        <v>2.9256277950295839E-2</v>
      </c>
      <c r="U481" s="20">
        <f t="shared" si="104"/>
        <v>1.0645733186775157</v>
      </c>
      <c r="V481" s="21">
        <f t="shared" si="105"/>
        <v>6.4573318677515701</v>
      </c>
    </row>
    <row r="482" spans="1:22" x14ac:dyDescent="0.3">
      <c r="A482">
        <f t="shared" si="98"/>
        <v>480</v>
      </c>
      <c r="B482" s="7">
        <v>44531</v>
      </c>
      <c r="C482" s="33"/>
      <c r="D482" s="33"/>
      <c r="E482" s="33"/>
      <c r="F482" s="33"/>
      <c r="G482" s="33"/>
      <c r="H482" s="8">
        <v>11.0702</v>
      </c>
      <c r="I482" s="14">
        <f>TRUNC(1000/((1+H482/100)^(NETWORKDAYS($B482,$H$2-1,Feriados!$A$1:$A$936)/252)),6)</f>
        <v>940.59231599999998</v>
      </c>
      <c r="J482" s="16">
        <f t="shared" si="99"/>
        <v>8.4725189189760464E-2</v>
      </c>
      <c r="K482" s="15">
        <f t="shared" si="100"/>
        <v>1.0755426814939137</v>
      </c>
      <c r="L482" s="16">
        <f t="shared" si="95"/>
        <v>7.5542681493913744</v>
      </c>
      <c r="M482" s="8">
        <v>11.9367</v>
      </c>
      <c r="N482" s="17">
        <f>TRUNC(1000/((1+M482/100)^(NETWORKDAYS($B482,$M$2-1,Feriados!$A$1:$A$936)/252)),6)</f>
        <v>836.86334199999999</v>
      </c>
      <c r="O482" s="19">
        <f t="shared" si="101"/>
        <v>0.10122664122156344</v>
      </c>
      <c r="P482" s="18">
        <f t="shared" si="102"/>
        <v>1.0256407974322259</v>
      </c>
      <c r="Q482" s="19">
        <f t="shared" si="96"/>
        <v>2.5640797432225915</v>
      </c>
      <c r="R482" s="9">
        <v>7.65</v>
      </c>
      <c r="S482" s="20">
        <f t="shared" si="97"/>
        <v>1.0648847732066127</v>
      </c>
      <c r="T482" s="21">
        <f t="shared" si="103"/>
        <v>2.9256277950295839E-2</v>
      </c>
      <c r="U482" s="20">
        <f t="shared" si="104"/>
        <v>1.0648847732066127</v>
      </c>
      <c r="V482" s="21">
        <f t="shared" si="105"/>
        <v>6.4884773206612678</v>
      </c>
    </row>
    <row r="483" spans="1:22" x14ac:dyDescent="0.3">
      <c r="A483">
        <f t="shared" si="98"/>
        <v>481</v>
      </c>
      <c r="B483" s="7">
        <v>44532</v>
      </c>
      <c r="C483" s="33"/>
      <c r="D483" s="33"/>
      <c r="E483" s="33"/>
      <c r="F483" s="33"/>
      <c r="G483" s="33"/>
      <c r="H483" s="8">
        <v>10.986499999999999</v>
      </c>
      <c r="I483" s="14">
        <f>TRUNC(1000/((1+H483/100)^(NETWORKDAYS($B483,$H$2-1,Feriados!$A$1:$A$936)/252)),6)</f>
        <v>941.39535799999999</v>
      </c>
      <c r="J483" s="16">
        <f t="shared" si="99"/>
        <v>8.5376202456655115E-2</v>
      </c>
      <c r="K483" s="15">
        <f t="shared" si="100"/>
        <v>1.0764609389911737</v>
      </c>
      <c r="L483" s="16">
        <f t="shared" si="95"/>
        <v>7.6460938991173677</v>
      </c>
      <c r="M483" s="8">
        <v>11.7</v>
      </c>
      <c r="N483" s="17">
        <f>TRUNC(1000/((1+M483/100)^(NETWORKDAYS($B483,$M$2-1,Feriados!$A$1:$A$936)/252)),6)</f>
        <v>840.03461700000003</v>
      </c>
      <c r="O483" s="19">
        <f t="shared" si="101"/>
        <v>0.37894777329128271</v>
      </c>
      <c r="P483" s="18">
        <f t="shared" si="102"/>
        <v>1.0295274403960624</v>
      </c>
      <c r="Q483" s="19">
        <f t="shared" si="96"/>
        <v>2.9527440396062365</v>
      </c>
      <c r="R483" s="9">
        <v>7.65</v>
      </c>
      <c r="S483" s="20">
        <f t="shared" si="97"/>
        <v>1.0651963188557123</v>
      </c>
      <c r="T483" s="21">
        <f t="shared" si="103"/>
        <v>2.9256277950295839E-2</v>
      </c>
      <c r="U483" s="20">
        <f t="shared" si="104"/>
        <v>1.0651963188557123</v>
      </c>
      <c r="V483" s="21">
        <f t="shared" si="105"/>
        <v>6.519631885571231</v>
      </c>
    </row>
    <row r="484" spans="1:22" x14ac:dyDescent="0.3">
      <c r="A484">
        <f t="shared" si="98"/>
        <v>482</v>
      </c>
      <c r="B484" s="7">
        <v>44533</v>
      </c>
      <c r="C484" s="33"/>
      <c r="D484" s="33"/>
      <c r="E484" s="33"/>
      <c r="F484" s="33"/>
      <c r="G484" s="33"/>
      <c r="H484" s="8">
        <v>10.869899999999999</v>
      </c>
      <c r="I484" s="14">
        <f>TRUNC(1000/((1+H484/100)^(NETWORKDAYS($B484,$H$2-1,Feriados!$A$1:$A$936)/252)),6)</f>
        <v>942.35462099999995</v>
      </c>
      <c r="J484" s="16">
        <f t="shared" si="99"/>
        <v>0.10189799554969348</v>
      </c>
      <c r="K484" s="15">
        <f t="shared" si="100"/>
        <v>1.0775578311108811</v>
      </c>
      <c r="L484" s="16">
        <f t="shared" si="95"/>
        <v>7.7557831110881104</v>
      </c>
      <c r="M484" s="8">
        <v>11.3758</v>
      </c>
      <c r="N484" s="17">
        <f>TRUNC(1000/((1+M484/100)^(NETWORKDAYS($B484,$M$2-1,Feriados!$A$1:$A$936)/252)),6)</f>
        <v>844.25091999999995</v>
      </c>
      <c r="O484" s="19">
        <f t="shared" si="101"/>
        <v>0.50192014884546943</v>
      </c>
      <c r="P484" s="18">
        <f t="shared" si="102"/>
        <v>1.0346948460573033</v>
      </c>
      <c r="Q484" s="19">
        <f t="shared" si="96"/>
        <v>3.469484605730333</v>
      </c>
      <c r="R484" s="9">
        <v>7.65</v>
      </c>
      <c r="S484" s="20">
        <f t="shared" si="97"/>
        <v>1.065507955651473</v>
      </c>
      <c r="T484" s="21">
        <f t="shared" si="103"/>
        <v>2.9256277950295839E-2</v>
      </c>
      <c r="U484" s="20">
        <f t="shared" si="104"/>
        <v>1.065507955651473</v>
      </c>
      <c r="V484" s="21">
        <f t="shared" si="105"/>
        <v>6.5507955651473049</v>
      </c>
    </row>
    <row r="485" spans="1:22" x14ac:dyDescent="0.3">
      <c r="A485">
        <f t="shared" si="98"/>
        <v>483</v>
      </c>
      <c r="B485" s="7">
        <v>44536</v>
      </c>
      <c r="C485" s="33"/>
      <c r="D485" s="33"/>
      <c r="E485" s="33"/>
      <c r="F485" s="33"/>
      <c r="G485" s="33"/>
      <c r="H485" s="8">
        <v>10.958299999999999</v>
      </c>
      <c r="I485" s="14">
        <f>TRUNC(1000/((1+H485/100)^(NETWORKDAYS($B485,$H$2-1,Feriados!$A$1:$A$936)/252)),6)</f>
        <v>942.31130900000005</v>
      </c>
      <c r="J485" s="16">
        <f t="shared" si="99"/>
        <v>-4.5961466134669671E-3</v>
      </c>
      <c r="K485" s="15">
        <f t="shared" si="100"/>
        <v>1.0775083049731184</v>
      </c>
      <c r="L485" s="16">
        <f t="shared" si="95"/>
        <v>7.7508304973118447</v>
      </c>
      <c r="M485" s="8">
        <v>11.4099</v>
      </c>
      <c r="N485" s="17">
        <f>TRUNC(1000/((1+M485/100)^(NETWORKDAYS($B485,$M$2-1,Feriados!$A$1:$A$936)/252)),6)</f>
        <v>844.20676800000001</v>
      </c>
      <c r="O485" s="19">
        <f t="shared" si="101"/>
        <v>-5.2297248310906319E-3</v>
      </c>
      <c r="P485" s="18">
        <f t="shared" si="102"/>
        <v>1.0346407343640132</v>
      </c>
      <c r="Q485" s="19">
        <f t="shared" si="96"/>
        <v>3.4640734364013159</v>
      </c>
      <c r="R485" s="9">
        <v>7.65</v>
      </c>
      <c r="S485" s="20">
        <f t="shared" si="97"/>
        <v>1.0658196836205609</v>
      </c>
      <c r="T485" s="21">
        <f t="shared" si="103"/>
        <v>2.9256277950295839E-2</v>
      </c>
      <c r="U485" s="20">
        <f t="shared" si="104"/>
        <v>1.0658196836205609</v>
      </c>
      <c r="V485" s="21">
        <f t="shared" si="105"/>
        <v>6.5819683620560898</v>
      </c>
    </row>
    <row r="486" spans="1:22" x14ac:dyDescent="0.3">
      <c r="A486">
        <f t="shared" si="98"/>
        <v>484</v>
      </c>
      <c r="B486" s="7">
        <v>44537</v>
      </c>
      <c r="C486" s="33"/>
      <c r="D486" s="33"/>
      <c r="E486" s="33"/>
      <c r="F486" s="33"/>
      <c r="G486" s="33"/>
      <c r="H486" s="8">
        <v>10.966699999999999</v>
      </c>
      <c r="I486" s="14">
        <f>TRUNC(1000/((1+H486/100)^(NETWORKDAYS($B486,$H$2-1,Feriados!$A$1:$A$936)/252)),6)</f>
        <v>942.65972499999998</v>
      </c>
      <c r="J486" s="16">
        <f t="shared" si="99"/>
        <v>3.6974617270546517E-2</v>
      </c>
      <c r="K486" s="15">
        <f t="shared" si="100"/>
        <v>1.0779067095449406</v>
      </c>
      <c r="L486" s="16">
        <f t="shared" si="95"/>
        <v>7.7906709544940611</v>
      </c>
      <c r="M486" s="8">
        <v>11.4716</v>
      </c>
      <c r="N486" s="17">
        <f>TRUNC(1000/((1+M486/100)^(NETWORKDAYS($B486,$M$2-1,Feriados!$A$1:$A$936)/252)),6)</f>
        <v>843.83802800000001</v>
      </c>
      <c r="O486" s="19">
        <f t="shared" si="101"/>
        <v>-4.3678872756913734E-2</v>
      </c>
      <c r="P486" s="18">
        <f t="shared" si="102"/>
        <v>1.0341888149541592</v>
      </c>
      <c r="Q486" s="19">
        <f t="shared" si="96"/>
        <v>3.4188814954159152</v>
      </c>
      <c r="R486" s="9">
        <v>7.65</v>
      </c>
      <c r="S486" s="20">
        <f t="shared" si="97"/>
        <v>1.0661315027896499</v>
      </c>
      <c r="T486" s="21">
        <f t="shared" si="103"/>
        <v>2.9256277950295839E-2</v>
      </c>
      <c r="U486" s="20">
        <f t="shared" si="104"/>
        <v>1.0661315027896499</v>
      </c>
      <c r="V486" s="21">
        <f t="shared" si="105"/>
        <v>6.6131502789649854</v>
      </c>
    </row>
    <row r="487" spans="1:22" x14ac:dyDescent="0.3">
      <c r="A487">
        <f t="shared" si="98"/>
        <v>485</v>
      </c>
      <c r="B487" s="7">
        <v>44538</v>
      </c>
      <c r="C487" s="33"/>
      <c r="D487" s="33"/>
      <c r="E487" s="33"/>
      <c r="F487" s="33"/>
      <c r="G487" s="33"/>
      <c r="H487" s="8">
        <v>10.8911</v>
      </c>
      <c r="I487" s="14">
        <f>TRUNC(1000/((1+H487/100)^(NETWORKDAYS($B487,$H$2-1,Feriados!$A$1:$A$936)/252)),6)</f>
        <v>943.411293</v>
      </c>
      <c r="J487" s="16">
        <f t="shared" si="99"/>
        <v>7.9728451324267979E-2</v>
      </c>
      <c r="K487" s="15">
        <f t="shared" si="100"/>
        <v>1.0787661078711812</v>
      </c>
      <c r="L487" s="16">
        <f t="shared" si="95"/>
        <v>7.8766107871181212</v>
      </c>
      <c r="M487" s="8">
        <v>11.333600000000001</v>
      </c>
      <c r="N487" s="17">
        <f>TRUNC(1000/((1+M487/100)^(NETWORKDAYS($B487,$M$2-1,Feriados!$A$1:$A$936)/252)),6)</f>
        <v>845.83421499999997</v>
      </c>
      <c r="O487" s="19">
        <f t="shared" si="101"/>
        <v>0.23656044569728696</v>
      </c>
      <c r="P487" s="18">
        <f t="shared" si="102"/>
        <v>1.0366352966241661</v>
      </c>
      <c r="Q487" s="19">
        <f t="shared" si="96"/>
        <v>3.6635296624166092</v>
      </c>
      <c r="R487" s="9">
        <v>7.65</v>
      </c>
      <c r="S487" s="20">
        <f t="shared" si="97"/>
        <v>1.0664434131854217</v>
      </c>
      <c r="T487" s="21">
        <f t="shared" si="103"/>
        <v>2.9256277950295839E-2</v>
      </c>
      <c r="U487" s="20">
        <f t="shared" si="104"/>
        <v>1.0664434131854217</v>
      </c>
      <c r="V487" s="21">
        <f t="shared" si="105"/>
        <v>6.6443413185421685</v>
      </c>
    </row>
    <row r="488" spans="1:22" x14ac:dyDescent="0.3">
      <c r="A488">
        <f t="shared" si="98"/>
        <v>486</v>
      </c>
      <c r="B488" s="7">
        <v>44539</v>
      </c>
      <c r="C488" s="33"/>
      <c r="D488" s="33"/>
      <c r="E488" s="33"/>
      <c r="F488" s="33"/>
      <c r="G488" s="33"/>
      <c r="H488" s="8">
        <v>11.037100000000001</v>
      </c>
      <c r="I488" s="14">
        <f>TRUNC(1000/((1+H488/100)^(NETWORKDAYS($B488,$H$2-1,Feriados!$A$1:$A$936)/252)),6)</f>
        <v>943.10383200000001</v>
      </c>
      <c r="J488" s="16">
        <f t="shared" si="99"/>
        <v>-3.2590345513283658E-2</v>
      </c>
      <c r="K488" s="15">
        <f t="shared" si="100"/>
        <v>1.0784145342693459</v>
      </c>
      <c r="L488" s="16">
        <f t="shared" si="95"/>
        <v>7.8414534269345859</v>
      </c>
      <c r="M488" s="8">
        <v>11.535</v>
      </c>
      <c r="N488" s="17">
        <f>TRUNC(1000/((1+M488/100)^(NETWORKDAYS($B488,$M$2-1,Feriados!$A$1:$A$936)/252)),6)</f>
        <v>843.81897700000002</v>
      </c>
      <c r="O488" s="19">
        <f t="shared" si="101"/>
        <v>-0.23825449056822379</v>
      </c>
      <c r="P488" s="18">
        <f t="shared" si="102"/>
        <v>1.0341654664791438</v>
      </c>
      <c r="Q488" s="19">
        <f t="shared" si="96"/>
        <v>3.4165466479143758</v>
      </c>
      <c r="R488" s="9">
        <v>9.15</v>
      </c>
      <c r="S488" s="20">
        <f t="shared" si="97"/>
        <v>1.0667554148345659</v>
      </c>
      <c r="T488" s="21">
        <f t="shared" si="103"/>
        <v>2.9256277950295839E-2</v>
      </c>
      <c r="U488" s="20">
        <f t="shared" si="104"/>
        <v>1.0667554148345659</v>
      </c>
      <c r="V488" s="21">
        <f t="shared" si="105"/>
        <v>6.6755414834565929</v>
      </c>
    </row>
    <row r="489" spans="1:22" x14ac:dyDescent="0.3">
      <c r="A489">
        <f t="shared" si="98"/>
        <v>487</v>
      </c>
      <c r="B489" s="7">
        <v>44540</v>
      </c>
      <c r="C489" s="33"/>
      <c r="D489" s="33"/>
      <c r="E489" s="33"/>
      <c r="F489" s="33"/>
      <c r="G489" s="33"/>
      <c r="H489" s="8">
        <v>10.9026</v>
      </c>
      <c r="I489" s="14">
        <f>TRUNC(1000/((1+H489/100)^(NETWORKDAYS($B489,$H$2-1,Feriados!$A$1:$A$936)/252)),6)</f>
        <v>944.13125100000002</v>
      </c>
      <c r="J489" s="16">
        <f t="shared" si="99"/>
        <v>0.10894017870981543</v>
      </c>
      <c r="K489" s="15">
        <f t="shared" si="100"/>
        <v>1.0795893609902114</v>
      </c>
      <c r="L489" s="16">
        <f t="shared" si="95"/>
        <v>7.9589360990211411</v>
      </c>
      <c r="M489" s="8">
        <v>11.3139</v>
      </c>
      <c r="N489" s="17">
        <f>TRUNC(1000/((1+M489/100)^(NETWORKDAYS($B489,$M$2-1,Feriados!$A$1:$A$936)/252)),6)</f>
        <v>846.78770499999996</v>
      </c>
      <c r="O489" s="19">
        <f t="shared" si="101"/>
        <v>0.35182048293753709</v>
      </c>
      <c r="P489" s="18">
        <f t="shared" si="102"/>
        <v>1.0378038724176839</v>
      </c>
      <c r="Q489" s="19">
        <f t="shared" si="96"/>
        <v>3.7803872417683904</v>
      </c>
      <c r="R489" s="9">
        <v>9.15</v>
      </c>
      <c r="S489" s="20">
        <f t="shared" si="97"/>
        <v>1.0671261043325724</v>
      </c>
      <c r="T489" s="21">
        <f t="shared" si="103"/>
        <v>3.4749249251664338E-2</v>
      </c>
      <c r="U489" s="20">
        <f t="shared" si="104"/>
        <v>1.0671261043325724</v>
      </c>
      <c r="V489" s="21">
        <f t="shared" si="105"/>
        <v>6.7126104332572378</v>
      </c>
    </row>
    <row r="490" spans="1:22" x14ac:dyDescent="0.3">
      <c r="A490">
        <f t="shared" si="98"/>
        <v>488</v>
      </c>
      <c r="B490" s="7">
        <v>44543</v>
      </c>
      <c r="C490" s="33"/>
      <c r="D490" s="33"/>
      <c r="E490" s="33"/>
      <c r="F490" s="33"/>
      <c r="G490" s="33"/>
      <c r="H490" s="8">
        <v>10.912599999999999</v>
      </c>
      <c r="I490" s="14">
        <f>TRUNC(1000/((1+H490/100)^(NETWORKDAYS($B490,$H$2-1,Feriados!$A$1:$A$936)/252)),6)</f>
        <v>944.47205899999994</v>
      </c>
      <c r="J490" s="16">
        <f t="shared" si="99"/>
        <v>3.6097523478750837E-2</v>
      </c>
      <c r="K490" s="15">
        <f t="shared" si="100"/>
        <v>1.0799790660132689</v>
      </c>
      <c r="L490" s="16">
        <f t="shared" si="95"/>
        <v>7.9979066013268874</v>
      </c>
      <c r="M490" s="8">
        <v>11.393599999999999</v>
      </c>
      <c r="N490" s="17">
        <f>TRUNC(1000/((1+M490/100)^(NETWORKDAYS($B490,$M$2-1,Feriados!$A$1:$A$936)/252)),6)</f>
        <v>846.21009200000003</v>
      </c>
      <c r="O490" s="19">
        <f t="shared" si="101"/>
        <v>-6.8212256341149136E-2</v>
      </c>
      <c r="P490" s="18">
        <f t="shared" si="102"/>
        <v>1.0370959629799119</v>
      </c>
      <c r="Q490" s="19">
        <f t="shared" si="96"/>
        <v>3.7095962979911912</v>
      </c>
      <c r="R490" s="9">
        <v>9.15</v>
      </c>
      <c r="S490" s="20">
        <f t="shared" si="97"/>
        <v>1.0674969226423965</v>
      </c>
      <c r="T490" s="21">
        <f t="shared" si="103"/>
        <v>3.4749249251664338E-2</v>
      </c>
      <c r="U490" s="20">
        <f t="shared" si="104"/>
        <v>1.0674969226423965</v>
      </c>
      <c r="V490" s="21">
        <f t="shared" si="105"/>
        <v>6.7496922642396484</v>
      </c>
    </row>
    <row r="491" spans="1:22" x14ac:dyDescent="0.3">
      <c r="A491">
        <f t="shared" si="98"/>
        <v>489</v>
      </c>
      <c r="B491" s="7">
        <v>44544</v>
      </c>
      <c r="C491" s="33"/>
      <c r="D491" s="33"/>
      <c r="E491" s="33"/>
      <c r="F491" s="33"/>
      <c r="G491" s="33"/>
      <c r="H491" s="8">
        <v>10.925000000000001</v>
      </c>
      <c r="I491" s="14">
        <f>TRUNC(1000/((1+H491/100)^(NETWORKDAYS($B491,$H$2-1,Feriados!$A$1:$A$936)/252)),6)</f>
        <v>944.80247499999996</v>
      </c>
      <c r="J491" s="16">
        <f t="shared" si="99"/>
        <v>3.4984200628418449E-2</v>
      </c>
      <c r="K491" s="15">
        <f t="shared" si="100"/>
        <v>1.0803568880564678</v>
      </c>
      <c r="L491" s="16">
        <f t="shared" si="95"/>
        <v>8.0356888056467781</v>
      </c>
      <c r="M491" s="8">
        <v>11.3467</v>
      </c>
      <c r="N491" s="17">
        <f>TRUNC(1000/((1+M491/100)^(NETWORKDAYS($B491,$M$2-1,Feriados!$A$1:$A$936)/252)),6)</f>
        <v>847.12299499999995</v>
      </c>
      <c r="O491" s="19">
        <f t="shared" si="101"/>
        <v>0.10788136523429692</v>
      </c>
      <c r="P491" s="18">
        <f t="shared" si="102"/>
        <v>1.0382147962635644</v>
      </c>
      <c r="Q491" s="19">
        <f t="shared" si="96"/>
        <v>3.8214796263564388</v>
      </c>
      <c r="R491" s="9">
        <v>9.15</v>
      </c>
      <c r="S491" s="20">
        <f t="shared" si="97"/>
        <v>1.0678678698087993</v>
      </c>
      <c r="T491" s="21">
        <f t="shared" si="103"/>
        <v>3.4749249251664338E-2</v>
      </c>
      <c r="U491" s="20">
        <f t="shared" si="104"/>
        <v>1.0678678698087993</v>
      </c>
      <c r="V491" s="21">
        <f t="shared" si="105"/>
        <v>6.786786980879933</v>
      </c>
    </row>
    <row r="492" spans="1:22" x14ac:dyDescent="0.3">
      <c r="A492">
        <f t="shared" si="98"/>
        <v>490</v>
      </c>
      <c r="B492" s="7">
        <v>44545</v>
      </c>
      <c r="C492" s="33"/>
      <c r="D492" s="33"/>
      <c r="E492" s="33"/>
      <c r="F492" s="33"/>
      <c r="G492" s="33"/>
      <c r="H492" s="8">
        <v>10.9902</v>
      </c>
      <c r="I492" s="14">
        <f>TRUNC(1000/((1+H492/100)^(NETWORKDAYS($B492,$H$2-1,Feriados!$A$1:$A$936)/252)),6)</f>
        <v>944.88939000000005</v>
      </c>
      <c r="J492" s="16">
        <f t="shared" si="99"/>
        <v>9.1992773410209949E-3</v>
      </c>
      <c r="K492" s="15">
        <f t="shared" si="100"/>
        <v>1.0804562730828728</v>
      </c>
      <c r="L492" s="16">
        <f t="shared" si="95"/>
        <v>8.0456273082872833</v>
      </c>
      <c r="M492" s="8">
        <v>11.4384</v>
      </c>
      <c r="N492" s="17">
        <f>TRUNC(1000/((1+M492/100)^(NETWORKDAYS($B492,$M$2-1,Feriados!$A$1:$A$936)/252)),6)</f>
        <v>846.41087500000003</v>
      </c>
      <c r="O492" s="19">
        <f t="shared" si="101"/>
        <v>-8.4063353751828718E-2</v>
      </c>
      <c r="P492" s="18">
        <f t="shared" si="102"/>
        <v>1.0373420380866776</v>
      </c>
      <c r="Q492" s="19">
        <f t="shared" si="96"/>
        <v>3.7342038086677576</v>
      </c>
      <c r="R492" s="9">
        <v>9.15</v>
      </c>
      <c r="S492" s="20">
        <f t="shared" si="97"/>
        <v>1.0682389458765575</v>
      </c>
      <c r="T492" s="21">
        <f t="shared" si="103"/>
        <v>3.4749249251664338E-2</v>
      </c>
      <c r="U492" s="20">
        <f t="shared" si="104"/>
        <v>1.0682389458765575</v>
      </c>
      <c r="V492" s="21">
        <f t="shared" si="105"/>
        <v>6.8238945876557544</v>
      </c>
    </row>
    <row r="493" spans="1:22" x14ac:dyDescent="0.3">
      <c r="A493">
        <f t="shared" si="98"/>
        <v>491</v>
      </c>
      <c r="B493" s="7">
        <v>44546</v>
      </c>
      <c r="C493" s="33"/>
      <c r="D493" s="33"/>
      <c r="E493" s="33"/>
      <c r="F493" s="33"/>
      <c r="G493" s="33"/>
      <c r="H493" s="8">
        <v>11.046099999999999</v>
      </c>
      <c r="I493" s="14">
        <f>TRUNC(1000/((1+H493/100)^(NETWORKDAYS($B493,$H$2-1,Feriados!$A$1:$A$936)/252)),6)</f>
        <v>945.02360699999997</v>
      </c>
      <c r="J493" s="16">
        <f t="shared" si="99"/>
        <v>1.4204519748073352E-2</v>
      </c>
      <c r="K493" s="15">
        <f t="shared" si="100"/>
        <v>1.0806097467075522</v>
      </c>
      <c r="L493" s="16">
        <f t="shared" si="95"/>
        <v>8.0609746707552166</v>
      </c>
      <c r="M493" s="8">
        <v>11.583600000000001</v>
      </c>
      <c r="N493" s="17">
        <f>TRUNC(1000/((1+M493/100)^(NETWORKDAYS($B493,$M$2-1,Feriados!$A$1:$A$936)/252)),6)</f>
        <v>845.08313199999998</v>
      </c>
      <c r="O493" s="19">
        <f t="shared" si="101"/>
        <v>-0.15686743155326477</v>
      </c>
      <c r="P493" s="18">
        <f t="shared" si="102"/>
        <v>1.0357147862751088</v>
      </c>
      <c r="Q493" s="19">
        <f t="shared" si="96"/>
        <v>3.5714786275108823</v>
      </c>
      <c r="R493" s="9">
        <v>9.15</v>
      </c>
      <c r="S493" s="20">
        <f t="shared" si="97"/>
        <v>1.0686101508904635</v>
      </c>
      <c r="T493" s="21">
        <f t="shared" si="103"/>
        <v>3.4749249251664338E-2</v>
      </c>
      <c r="U493" s="20">
        <f t="shared" si="104"/>
        <v>1.0686101508904635</v>
      </c>
      <c r="V493" s="21">
        <f t="shared" si="105"/>
        <v>6.8610150890463517</v>
      </c>
    </row>
    <row r="494" spans="1:22" x14ac:dyDescent="0.3">
      <c r="A494">
        <f t="shared" si="98"/>
        <v>492</v>
      </c>
      <c r="B494" s="7">
        <v>44547</v>
      </c>
      <c r="C494" s="33"/>
      <c r="D494" s="33"/>
      <c r="E494" s="33"/>
      <c r="F494" s="33"/>
      <c r="G494" s="33"/>
      <c r="H494" s="8">
        <v>11.0969</v>
      </c>
      <c r="I494" s="14">
        <f>TRUNC(1000/((1+H494/100)^(NETWORKDAYS($B494,$H$2-1,Feriados!$A$1:$A$936)/252)),6)</f>
        <v>945.18499199999997</v>
      </c>
      <c r="J494" s="16">
        <f t="shared" si="99"/>
        <v>1.7077351169270116E-2</v>
      </c>
      <c r="K494" s="15">
        <f t="shared" si="100"/>
        <v>1.0807942862287667</v>
      </c>
      <c r="L494" s="16">
        <f t="shared" si="95"/>
        <v>8.079428622876673</v>
      </c>
      <c r="M494" s="8">
        <v>11.6874</v>
      </c>
      <c r="N494" s="17">
        <f>TRUNC(1000/((1+M494/100)^(NETWORKDAYS($B494,$M$2-1,Feriados!$A$1:$A$936)/252)),6)</f>
        <v>844.24750500000005</v>
      </c>
      <c r="O494" s="19">
        <f t="shared" si="101"/>
        <v>-9.888104120860941E-2</v>
      </c>
      <c r="P494" s="18">
        <f t="shared" si="102"/>
        <v>1.0346906607104884</v>
      </c>
      <c r="Q494" s="19">
        <f t="shared" si="96"/>
        <v>3.469066071048843</v>
      </c>
      <c r="R494" s="9">
        <v>9.15</v>
      </c>
      <c r="S494" s="20">
        <f t="shared" si="97"/>
        <v>1.068981484895325</v>
      </c>
      <c r="T494" s="21">
        <f t="shared" si="103"/>
        <v>3.4749249251664338E-2</v>
      </c>
      <c r="U494" s="20">
        <f t="shared" si="104"/>
        <v>1.068981484895325</v>
      </c>
      <c r="V494" s="21">
        <f t="shared" si="105"/>
        <v>6.8981484895324963</v>
      </c>
    </row>
    <row r="495" spans="1:22" x14ac:dyDescent="0.3">
      <c r="A495">
        <f t="shared" si="98"/>
        <v>493</v>
      </c>
      <c r="B495" s="7">
        <v>44550</v>
      </c>
      <c r="C495" s="33"/>
      <c r="D495" s="33"/>
      <c r="E495" s="33"/>
      <c r="F495" s="33"/>
      <c r="G495" s="33"/>
      <c r="H495" s="8">
        <v>11.0069</v>
      </c>
      <c r="I495" s="14">
        <f>TRUNC(1000/((1+H495/100)^(NETWORKDAYS($B495,$H$2-1,Feriados!$A$1:$A$936)/252)),6)</f>
        <v>945.98735399999998</v>
      </c>
      <c r="J495" s="16">
        <f t="shared" si="99"/>
        <v>8.4889413902167199E-2</v>
      </c>
      <c r="K495" s="15">
        <f t="shared" si="100"/>
        <v>1.0817117661638345</v>
      </c>
      <c r="L495" s="16">
        <f t="shared" si="95"/>
        <v>8.1711766163834465</v>
      </c>
      <c r="M495" s="8">
        <v>11.4091</v>
      </c>
      <c r="N495" s="17">
        <f>TRUNC(1000/((1+M495/100)^(NETWORKDAYS($B495,$M$2-1,Feriados!$A$1:$A$936)/252)),6)</f>
        <v>847.84340999999995</v>
      </c>
      <c r="O495" s="19">
        <f t="shared" si="101"/>
        <v>0.42593018974925734</v>
      </c>
      <c r="P495" s="18">
        <f t="shared" si="102"/>
        <v>1.0390977206049705</v>
      </c>
      <c r="Q495" s="19">
        <f t="shared" si="96"/>
        <v>3.9097720604970521</v>
      </c>
      <c r="R495" s="9">
        <v>9.15</v>
      </c>
      <c r="S495" s="20">
        <f t="shared" si="97"/>
        <v>1.0693529479359654</v>
      </c>
      <c r="T495" s="21">
        <f t="shared" si="103"/>
        <v>3.4749249251664338E-2</v>
      </c>
      <c r="U495" s="20">
        <f t="shared" si="104"/>
        <v>1.0693529479359654</v>
      </c>
      <c r="V495" s="21">
        <f t="shared" si="105"/>
        <v>6.9352947935965359</v>
      </c>
    </row>
    <row r="496" spans="1:22" x14ac:dyDescent="0.3">
      <c r="A496">
        <f t="shared" si="98"/>
        <v>494</v>
      </c>
      <c r="B496" s="7">
        <v>44551</v>
      </c>
      <c r="C496" s="33"/>
      <c r="D496" s="33"/>
      <c r="E496" s="33"/>
      <c r="F496" s="33"/>
      <c r="G496" s="33"/>
      <c r="H496" s="8">
        <v>10.981999999999999</v>
      </c>
      <c r="I496" s="14">
        <f>TRUNC(1000/((1+H496/100)^(NETWORKDAYS($B496,$H$2-1,Feriados!$A$1:$A$936)/252)),6)</f>
        <v>946.49148500000001</v>
      </c>
      <c r="J496" s="16">
        <f t="shared" si="99"/>
        <v>5.3291515776443532E-2</v>
      </c>
      <c r="K496" s="15">
        <f t="shared" si="100"/>
        <v>1.0822882267603553</v>
      </c>
      <c r="L496" s="16">
        <f t="shared" si="95"/>
        <v>8.2288226760355307</v>
      </c>
      <c r="M496" s="8">
        <v>11.259399999999999</v>
      </c>
      <c r="N496" s="17">
        <f>TRUNC(1000/((1+M496/100)^(NETWORKDAYS($B496,$M$2-1,Feriados!$A$1:$A$936)/252)),6)</f>
        <v>849.94666500000005</v>
      </c>
      <c r="O496" s="19">
        <f t="shared" si="101"/>
        <v>0.24807116210292524</v>
      </c>
      <c r="P496" s="18">
        <f t="shared" si="102"/>
        <v>1.0416754223958602</v>
      </c>
      <c r="Q496" s="19">
        <f t="shared" si="96"/>
        <v>4.1675422395860195</v>
      </c>
      <c r="R496" s="9">
        <v>9.15</v>
      </c>
      <c r="S496" s="20">
        <f t="shared" si="97"/>
        <v>1.0697245400572237</v>
      </c>
      <c r="T496" s="21">
        <f t="shared" si="103"/>
        <v>3.4749249251664338E-2</v>
      </c>
      <c r="U496" s="20">
        <f t="shared" si="104"/>
        <v>1.0697245400572237</v>
      </c>
      <c r="V496" s="21">
        <f t="shared" si="105"/>
        <v>6.9724540057223727</v>
      </c>
    </row>
    <row r="497" spans="1:32" x14ac:dyDescent="0.3">
      <c r="A497">
        <f t="shared" si="98"/>
        <v>495</v>
      </c>
      <c r="B497" s="7">
        <v>44552</v>
      </c>
      <c r="C497" s="33"/>
      <c r="D497" s="33"/>
      <c r="E497" s="33"/>
      <c r="F497" s="33"/>
      <c r="G497" s="33"/>
      <c r="H497" s="8">
        <v>10.975</v>
      </c>
      <c r="I497" s="14">
        <f>TRUNC(1000/((1+H497/100)^(NETWORKDAYS($B497,$H$2-1,Feriados!$A$1:$A$936)/252)),6)</f>
        <v>946.91420900000003</v>
      </c>
      <c r="J497" s="16">
        <f t="shared" si="99"/>
        <v>4.4662208450829688E-2</v>
      </c>
      <c r="K497" s="15">
        <f t="shared" si="100"/>
        <v>1.0827716005842298</v>
      </c>
      <c r="L497" s="16">
        <f t="shared" si="95"/>
        <v>8.2771600584229823</v>
      </c>
      <c r="M497" s="8">
        <v>11.2582</v>
      </c>
      <c r="N497" s="17">
        <f>TRUNC(1000/((1+M497/100)^(NETWORKDAYS($B497,$M$2-1,Feriados!$A$1:$A$936)/252)),6)</f>
        <v>850.32053900000005</v>
      </c>
      <c r="O497" s="19">
        <f t="shared" si="101"/>
        <v>4.3987936584222176E-2</v>
      </c>
      <c r="P497" s="18">
        <f t="shared" si="102"/>
        <v>1.0421336339200771</v>
      </c>
      <c r="Q497" s="19">
        <f t="shared" si="96"/>
        <v>4.2133633920077074</v>
      </c>
      <c r="R497" s="9">
        <v>9.15</v>
      </c>
      <c r="S497" s="20">
        <f t="shared" si="97"/>
        <v>1.0700962613039544</v>
      </c>
      <c r="T497" s="21">
        <f t="shared" si="103"/>
        <v>3.4749249251664338E-2</v>
      </c>
      <c r="U497" s="20">
        <f t="shared" si="104"/>
        <v>1.0700962613039544</v>
      </c>
      <c r="V497" s="21">
        <f t="shared" si="105"/>
        <v>7.009626130395441</v>
      </c>
    </row>
    <row r="498" spans="1:32" x14ac:dyDescent="0.3">
      <c r="A498">
        <f t="shared" si="98"/>
        <v>496</v>
      </c>
      <c r="B498" s="7">
        <v>44553</v>
      </c>
      <c r="C498" s="33"/>
      <c r="D498" s="33"/>
      <c r="E498" s="33"/>
      <c r="F498" s="33"/>
      <c r="G498" s="33"/>
      <c r="H498" s="8">
        <v>11.042899999999999</v>
      </c>
      <c r="I498" s="14">
        <f>TRUNC(1000/((1+H498/100)^(NETWORKDAYS($B498,$H$2-1,Feriados!$A$1:$A$936)/252)),6)</f>
        <v>947.00442199999998</v>
      </c>
      <c r="J498" s="16">
        <f t="shared" si="99"/>
        <v>9.527051040381096E-3</v>
      </c>
      <c r="K498" s="15">
        <f t="shared" si="100"/>
        <v>1.0828747567872683</v>
      </c>
      <c r="L498" s="16">
        <f t="shared" si="95"/>
        <v>8.28747567872683</v>
      </c>
      <c r="M498" s="8">
        <v>11.475899999999999</v>
      </c>
      <c r="N498" s="17">
        <f>TRUNC(1000/((1+M498/100)^(NETWORKDAYS($B498,$M$2-1,Feriados!$A$1:$A$936)/252)),6)</f>
        <v>848.16356900000005</v>
      </c>
      <c r="O498" s="19">
        <f t="shared" si="101"/>
        <v>-0.25366551801002668</v>
      </c>
      <c r="P498" s="18">
        <f t="shared" si="102"/>
        <v>1.0394901002392369</v>
      </c>
      <c r="Q498" s="19">
        <f t="shared" si="96"/>
        <v>3.9490100239236936</v>
      </c>
      <c r="R498" s="9">
        <v>9.15</v>
      </c>
      <c r="S498" s="20">
        <f t="shared" si="97"/>
        <v>1.0704681117210277</v>
      </c>
      <c r="T498" s="21">
        <f t="shared" si="103"/>
        <v>3.4749249251664338E-2</v>
      </c>
      <c r="U498" s="20">
        <f t="shared" si="104"/>
        <v>1.0704681117210277</v>
      </c>
      <c r="V498" s="21">
        <f t="shared" si="105"/>
        <v>7.0468111721027737</v>
      </c>
    </row>
    <row r="499" spans="1:32" x14ac:dyDescent="0.3">
      <c r="A499">
        <f t="shared" si="98"/>
        <v>497</v>
      </c>
      <c r="B499" s="7">
        <v>44554</v>
      </c>
      <c r="C499" s="33"/>
      <c r="D499" s="33"/>
      <c r="E499" s="33"/>
      <c r="F499" s="33"/>
      <c r="G499" s="33"/>
      <c r="H499" s="8">
        <v>11.042899999999999</v>
      </c>
      <c r="I499" s="14">
        <f>TRUNC(1000/((1+H499/100)^(NETWORKDAYS($B499,$H$2-1,Feriados!$A$1:$A$936)/252)),6)</f>
        <v>947.39813600000002</v>
      </c>
      <c r="J499" s="16">
        <f t="shared" si="99"/>
        <v>4.1574673872002421E-2</v>
      </c>
      <c r="K499" s="15">
        <f t="shared" si="100"/>
        <v>1.0833249584358449</v>
      </c>
      <c r="L499" s="16">
        <f t="shared" si="95"/>
        <v>8.3324958435844856</v>
      </c>
      <c r="M499" s="8">
        <v>11.475899999999999</v>
      </c>
      <c r="N499" s="17">
        <f>TRUNC(1000/((1+M499/100)^(NETWORKDAYS($B499,$M$2-1,Feriados!$A$1:$A$936)/252)),6)</f>
        <v>848.52929400000005</v>
      </c>
      <c r="O499" s="19">
        <f t="shared" si="101"/>
        <v>4.3119630855081859E-2</v>
      </c>
      <c r="P499" s="18">
        <f t="shared" si="102"/>
        <v>1.0399383245332352</v>
      </c>
      <c r="Q499" s="19">
        <f t="shared" si="96"/>
        <v>3.9938324533235203</v>
      </c>
      <c r="R499" s="9">
        <v>9.15</v>
      </c>
      <c r="S499" s="20">
        <f t="shared" si="97"/>
        <v>1.0708400913533294</v>
      </c>
      <c r="T499" s="21">
        <f t="shared" si="103"/>
        <v>3.4749249251664338E-2</v>
      </c>
      <c r="U499" s="20">
        <f t="shared" si="104"/>
        <v>1.0708400913533294</v>
      </c>
      <c r="V499" s="21">
        <f t="shared" si="105"/>
        <v>7.084009135332936</v>
      </c>
    </row>
    <row r="500" spans="1:32" x14ac:dyDescent="0.3">
      <c r="A500">
        <f t="shared" si="98"/>
        <v>498</v>
      </c>
      <c r="B500" s="7">
        <v>44557</v>
      </c>
      <c r="C500" s="33"/>
      <c r="D500" s="33"/>
      <c r="E500" s="33"/>
      <c r="F500" s="33"/>
      <c r="G500" s="33"/>
      <c r="H500" s="8">
        <v>11.101599999999999</v>
      </c>
      <c r="I500" s="14">
        <f>TRUNC(1000/((1+H500/100)^(NETWORKDAYS($B500,$H$2-1,Feriados!$A$1:$A$936)/252)),6)</f>
        <v>947.53563899999995</v>
      </c>
      <c r="J500" s="16">
        <f t="shared" si="99"/>
        <v>1.4513750320488406E-2</v>
      </c>
      <c r="K500" s="15">
        <f t="shared" si="100"/>
        <v>1.0834821895154718</v>
      </c>
      <c r="L500" s="16">
        <f t="shared" si="95"/>
        <v>8.3482189515471816</v>
      </c>
      <c r="M500" s="8">
        <v>11.52</v>
      </c>
      <c r="N500" s="17">
        <f>TRUNC(1000/((1+M500/100)^(NETWORKDAYS($B500,$M$2-1,Feriados!$A$1:$A$936)/252)),6)</f>
        <v>848.38902800000005</v>
      </c>
      <c r="O500" s="19">
        <f t="shared" si="101"/>
        <v>-1.6530484096644038E-2</v>
      </c>
      <c r="P500" s="18">
        <f t="shared" si="102"/>
        <v>1.0397664176938832</v>
      </c>
      <c r="Q500" s="19">
        <f t="shared" si="96"/>
        <v>3.9766417693883227</v>
      </c>
      <c r="R500" s="9">
        <v>9.15</v>
      </c>
      <c r="S500" s="20">
        <f t="shared" si="97"/>
        <v>1.0712122002457605</v>
      </c>
      <c r="T500" s="21">
        <f t="shared" si="103"/>
        <v>3.4749249251664338E-2</v>
      </c>
      <c r="U500" s="20">
        <f t="shared" si="104"/>
        <v>1.0712122002457605</v>
      </c>
      <c r="V500" s="21">
        <f t="shared" si="105"/>
        <v>7.1212200245760471</v>
      </c>
    </row>
    <row r="501" spans="1:32" x14ac:dyDescent="0.3">
      <c r="A501">
        <f t="shared" si="98"/>
        <v>499</v>
      </c>
      <c r="B501" s="7">
        <v>44558</v>
      </c>
      <c r="C501" s="33"/>
      <c r="D501" s="33"/>
      <c r="E501" s="33"/>
      <c r="F501" s="33"/>
      <c r="G501" s="33"/>
      <c r="H501" s="8">
        <v>11.142300000000001</v>
      </c>
      <c r="I501" s="14">
        <f>TRUNC(1000/((1+H501/100)^(NETWORKDAYS($B501,$H$2-1,Feriados!$A$1:$A$936)/252)),6)</f>
        <v>947.75522599999999</v>
      </c>
      <c r="J501" s="16">
        <f t="shared" si="99"/>
        <v>2.3174537290415742E-2</v>
      </c>
      <c r="K501" s="15">
        <f t="shared" si="100"/>
        <v>1.0837332814995162</v>
      </c>
      <c r="L501" s="16">
        <f t="shared" si="95"/>
        <v>8.3733281499516199</v>
      </c>
      <c r="M501" s="8">
        <v>11.533300000000001</v>
      </c>
      <c r="N501" s="17">
        <f>TRUNC(1000/((1+M501/100)^(NETWORKDAYS($B501,$M$2-1,Feriados!$A$1:$A$936)/252)),6)</f>
        <v>848.60396800000001</v>
      </c>
      <c r="O501" s="19">
        <f t="shared" si="101"/>
        <v>2.5335075408339236E-2</v>
      </c>
      <c r="P501" s="18">
        <f t="shared" si="102"/>
        <v>1.0400298432998765</v>
      </c>
      <c r="Q501" s="19">
        <f t="shared" si="96"/>
        <v>4.0029843299876466</v>
      </c>
      <c r="R501" s="9">
        <v>9.15</v>
      </c>
      <c r="S501" s="20">
        <f t="shared" si="97"/>
        <v>1.071584438443238</v>
      </c>
      <c r="T501" s="21">
        <f t="shared" si="103"/>
        <v>3.4749249251664338E-2</v>
      </c>
      <c r="U501" s="20">
        <f t="shared" si="104"/>
        <v>1.071584438443238</v>
      </c>
      <c r="V501" s="21">
        <f t="shared" si="105"/>
        <v>7.158443844323803</v>
      </c>
    </row>
    <row r="502" spans="1:32" x14ac:dyDescent="0.3">
      <c r="A502">
        <f t="shared" si="98"/>
        <v>500</v>
      </c>
      <c r="B502" s="7">
        <v>44559</v>
      </c>
      <c r="C502" s="33"/>
      <c r="D502" s="33"/>
      <c r="E502" s="33"/>
      <c r="F502" s="33"/>
      <c r="G502" s="33"/>
      <c r="H502" s="8">
        <v>11.2128</v>
      </c>
      <c r="I502" s="14">
        <f>TRUNC(1000/((1+H502/100)^(NETWORKDAYS($B502,$H$2-1,Feriados!$A$1:$A$936)/252)),6)</f>
        <v>947.84965899999997</v>
      </c>
      <c r="J502" s="16">
        <f t="shared" si="99"/>
        <v>9.9638595925766182E-3</v>
      </c>
      <c r="K502" s="15">
        <f t="shared" si="100"/>
        <v>1.0838412631620429</v>
      </c>
      <c r="L502" s="16">
        <f t="shared" si="95"/>
        <v>8.3841263162042878</v>
      </c>
      <c r="M502" s="8">
        <v>11.666600000000001</v>
      </c>
      <c r="N502" s="17">
        <f>TRUNC(1000/((1+M502/100)^(NETWORKDAYS($B502,$M$2-1,Feriados!$A$1:$A$936)/252)),6)</f>
        <v>847.45190500000001</v>
      </c>
      <c r="O502" s="19">
        <f t="shared" si="101"/>
        <v>-0.13575979413756878</v>
      </c>
      <c r="P502" s="18">
        <f t="shared" si="102"/>
        <v>1.0386179009256433</v>
      </c>
      <c r="Q502" s="19">
        <f t="shared" si="96"/>
        <v>3.8617900925643323</v>
      </c>
      <c r="R502" s="9">
        <v>9.15</v>
      </c>
      <c r="S502" s="20">
        <f t="shared" si="97"/>
        <v>1.0719568059906948</v>
      </c>
      <c r="T502" s="21">
        <f t="shared" si="103"/>
        <v>3.4749249251664338E-2</v>
      </c>
      <c r="U502" s="20">
        <f t="shared" si="104"/>
        <v>1.0719568059906948</v>
      </c>
      <c r="V502" s="21">
        <f t="shared" si="105"/>
        <v>7.1956805990694761</v>
      </c>
    </row>
    <row r="503" spans="1:32" x14ac:dyDescent="0.3">
      <c r="A503">
        <f t="shared" si="98"/>
        <v>501</v>
      </c>
      <c r="B503" s="7">
        <v>44560</v>
      </c>
      <c r="C503" s="33"/>
      <c r="D503" s="33"/>
      <c r="E503" s="33"/>
      <c r="F503" s="33"/>
      <c r="G503" s="33"/>
      <c r="H503" s="8">
        <v>11.2331</v>
      </c>
      <c r="I503" s="14">
        <f>TRUNC(1000/((1+H503/100)^(NETWORKDAYS($B503,$H$2-1,Feriados!$A$1:$A$936)/252)),6)</f>
        <v>948.16294600000003</v>
      </c>
      <c r="J503" s="16">
        <f t="shared" si="99"/>
        <v>3.3052393596944007E-2</v>
      </c>
      <c r="K503" s="15">
        <f t="shared" si="100"/>
        <v>1.0841994986423094</v>
      </c>
      <c r="L503" s="16">
        <f t="shared" si="95"/>
        <v>8.4199498642309365</v>
      </c>
      <c r="M503" s="8">
        <v>11.59</v>
      </c>
      <c r="N503" s="17">
        <f>TRUNC(1000/((1+M503/100)^(NETWORKDAYS($B503,$M$2-1,Feriados!$A$1:$A$936)/252)),6)</f>
        <v>848.69388400000003</v>
      </c>
      <c r="O503" s="19">
        <f t="shared" si="101"/>
        <v>0.14655451155072274</v>
      </c>
      <c r="P503" s="18">
        <f t="shared" si="102"/>
        <v>1.0401400423172233</v>
      </c>
      <c r="Q503" s="19">
        <f t="shared" si="96"/>
        <v>4.0140042317223346</v>
      </c>
      <c r="R503" s="9">
        <v>9.15</v>
      </c>
      <c r="S503" s="20">
        <f t="shared" si="97"/>
        <v>1.0723293029330787</v>
      </c>
      <c r="T503" s="21">
        <f t="shared" si="103"/>
        <v>3.4749249251664338E-2</v>
      </c>
      <c r="U503" s="20">
        <f t="shared" si="104"/>
        <v>1.0723293029330787</v>
      </c>
      <c r="V503" s="21">
        <f t="shared" si="105"/>
        <v>7.232930293307871</v>
      </c>
    </row>
    <row r="504" spans="1:32" x14ac:dyDescent="0.3">
      <c r="A504">
        <f t="shared" si="98"/>
        <v>502</v>
      </c>
      <c r="B504" s="7">
        <v>44561</v>
      </c>
      <c r="C504" s="33"/>
      <c r="D504" s="33"/>
      <c r="E504" s="33"/>
      <c r="F504" s="33"/>
      <c r="G504" s="33"/>
      <c r="H504" s="8">
        <v>11.2331</v>
      </c>
      <c r="I504" s="14">
        <f>TRUNC(1000/((1+H504/100)^(NETWORKDAYS($B504,$H$2-1,Feriados!$A$1:$A$936)/252)),6)</f>
        <v>948.56358399999999</v>
      </c>
      <c r="J504" s="16">
        <f t="shared" si="99"/>
        <v>4.2254129597663059E-2</v>
      </c>
      <c r="K504" s="15">
        <f t="shared" si="100"/>
        <v>1.0846576177035629</v>
      </c>
      <c r="L504" s="16">
        <f t="shared" si="95"/>
        <v>8.4657617703562948</v>
      </c>
      <c r="M504" s="8">
        <v>11.59</v>
      </c>
      <c r="N504" s="17">
        <f>TRUNC(1000/((1+M504/100)^(NETWORKDAYS($B504,$M$2-1,Feriados!$A$1:$A$936)/252)),6)</f>
        <v>849.06328499999995</v>
      </c>
      <c r="O504" s="19">
        <f t="shared" si="101"/>
        <v>4.3525823263723673E-2</v>
      </c>
      <c r="P504" s="18">
        <f t="shared" si="102"/>
        <v>1.0405927718337376</v>
      </c>
      <c r="Q504" s="19">
        <f t="shared" si="96"/>
        <v>4.0592771833737551</v>
      </c>
      <c r="R504" s="9">
        <v>9.15</v>
      </c>
      <c r="S504" s="20">
        <f t="shared" si="97"/>
        <v>1.0727019293153535</v>
      </c>
      <c r="T504" s="21">
        <f t="shared" si="103"/>
        <v>3.4749249251664338E-2</v>
      </c>
      <c r="U504" s="20">
        <f t="shared" si="104"/>
        <v>1.0727019293153535</v>
      </c>
      <c r="V504" s="21">
        <f t="shared" si="105"/>
        <v>7.2701929315353464</v>
      </c>
    </row>
    <row r="506" spans="1:32" x14ac:dyDescent="0.3">
      <c r="B506" s="7"/>
    </row>
    <row r="507" spans="1:32" x14ac:dyDescent="0.3">
      <c r="B507" s="7"/>
    </row>
    <row r="508" spans="1:32" x14ac:dyDescent="0.3">
      <c r="B508" s="7"/>
    </row>
    <row r="509" spans="1:32" x14ac:dyDescent="0.3">
      <c r="B509" s="7"/>
      <c r="AC509" s="10"/>
      <c r="AF509" s="10"/>
    </row>
    <row r="510" spans="1:32" x14ac:dyDescent="0.3">
      <c r="B510" s="7"/>
      <c r="AC510" s="10"/>
      <c r="AF510" s="10"/>
    </row>
    <row r="511" spans="1:32" x14ac:dyDescent="0.3">
      <c r="B511" s="7"/>
    </row>
    <row r="512" spans="1:32" x14ac:dyDescent="0.3">
      <c r="B512" s="7"/>
    </row>
    <row r="513" spans="2:2" x14ac:dyDescent="0.3">
      <c r="B513" s="7"/>
    </row>
    <row r="514" spans="2:2" x14ac:dyDescent="0.3">
      <c r="B514" s="7"/>
    </row>
    <row r="515" spans="2:2" x14ac:dyDescent="0.3">
      <c r="B515" s="7"/>
    </row>
    <row r="516" spans="2:2" x14ac:dyDescent="0.3">
      <c r="B516" s="7"/>
    </row>
    <row r="517" spans="2:2" x14ac:dyDescent="0.3">
      <c r="B517" s="7"/>
    </row>
    <row r="518" spans="2:2" x14ac:dyDescent="0.3">
      <c r="B518" s="7"/>
    </row>
    <row r="519" spans="2:2" x14ac:dyDescent="0.3">
      <c r="B519" s="7"/>
    </row>
    <row r="520" spans="2:2" x14ac:dyDescent="0.3">
      <c r="B520" s="7"/>
    </row>
    <row r="521" spans="2:2" x14ac:dyDescent="0.3">
      <c r="B521" s="7"/>
    </row>
    <row r="522" spans="2:2" x14ac:dyDescent="0.3">
      <c r="B522" s="7"/>
    </row>
  </sheetData>
  <autoFilter ref="A2:V504" xr:uid="{00000000-0009-0000-0000-000004000000}"/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  <ignoredErrors>
    <ignoredError sqref="AC25:AC26 AF25:AF26 AF21 AC21" formulaRange="1"/>
    <ignoredError sqref="Z23" formula="1"/>
    <ignoredError sqref="AC23 AF23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N942"/>
  <sheetViews>
    <sheetView workbookViewId="0">
      <selection activeCell="C936" sqref="C936:C942"/>
    </sheetView>
  </sheetViews>
  <sheetFormatPr defaultColWidth="9.109375" defaultRowHeight="13.2" x14ac:dyDescent="0.25"/>
  <cols>
    <col min="1" max="1" width="9.109375" style="1"/>
    <col min="2" max="2" width="9.109375" style="3"/>
    <col min="3" max="3" width="10.109375" style="3" bestFit="1" customWidth="1"/>
    <col min="4" max="16384" width="9.109375" style="3"/>
  </cols>
  <sheetData>
    <row r="1" spans="1:14" x14ac:dyDescent="0.25">
      <c r="A1" s="1">
        <v>36892</v>
      </c>
      <c r="B1" s="2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"/>
    </row>
    <row r="2" spans="1:14" x14ac:dyDescent="0.25">
      <c r="A2" s="1">
        <v>36948</v>
      </c>
      <c r="B2" s="2"/>
      <c r="C2" s="1"/>
      <c r="D2" s="2"/>
      <c r="E2" s="1"/>
      <c r="F2" s="2"/>
      <c r="G2" s="1"/>
      <c r="H2" s="2"/>
      <c r="I2" s="1"/>
      <c r="J2" s="2"/>
      <c r="K2" s="1"/>
      <c r="L2" s="2"/>
      <c r="M2" s="1"/>
      <c r="N2" s="2"/>
    </row>
    <row r="3" spans="1:14" x14ac:dyDescent="0.25">
      <c r="A3" s="1">
        <v>36949</v>
      </c>
      <c r="B3" s="2"/>
      <c r="C3" s="1"/>
      <c r="D3" s="2"/>
      <c r="E3" s="1"/>
      <c r="F3" s="2"/>
      <c r="G3" s="1"/>
      <c r="H3" s="2"/>
      <c r="I3" s="1"/>
      <c r="J3" s="2"/>
      <c r="K3" s="1"/>
      <c r="L3" s="2"/>
      <c r="M3" s="1"/>
      <c r="N3" s="2"/>
    </row>
    <row r="4" spans="1:14" x14ac:dyDescent="0.25">
      <c r="A4" s="1">
        <v>36994</v>
      </c>
      <c r="B4" s="2"/>
      <c r="C4" s="1"/>
      <c r="D4" s="2"/>
      <c r="E4" s="1"/>
      <c r="F4" s="2"/>
      <c r="G4" s="1"/>
      <c r="H4" s="2"/>
      <c r="I4" s="1"/>
      <c r="J4" s="2"/>
      <c r="K4" s="1"/>
      <c r="L4" s="2"/>
      <c r="M4" s="1"/>
      <c r="N4" s="2"/>
    </row>
    <row r="5" spans="1:14" x14ac:dyDescent="0.25">
      <c r="A5" s="1">
        <v>37002</v>
      </c>
      <c r="B5" s="2"/>
      <c r="C5" s="1"/>
      <c r="D5" s="2"/>
      <c r="E5" s="1"/>
      <c r="F5" s="2"/>
      <c r="G5" s="1"/>
      <c r="H5" s="2"/>
      <c r="I5" s="1"/>
      <c r="J5" s="2"/>
      <c r="K5" s="1"/>
      <c r="L5" s="2"/>
      <c r="M5" s="1"/>
      <c r="N5" s="2"/>
    </row>
    <row r="6" spans="1:14" x14ac:dyDescent="0.25">
      <c r="A6" s="1">
        <v>37012</v>
      </c>
      <c r="B6" s="2"/>
      <c r="C6" s="1"/>
      <c r="D6" s="2"/>
      <c r="E6" s="1"/>
      <c r="F6" s="2"/>
      <c r="G6" s="1"/>
      <c r="H6" s="2"/>
      <c r="I6" s="1"/>
      <c r="J6" s="2"/>
      <c r="K6" s="1"/>
      <c r="L6" s="2"/>
      <c r="M6" s="1"/>
      <c r="N6" s="2"/>
    </row>
    <row r="7" spans="1:14" x14ac:dyDescent="0.25">
      <c r="A7" s="1">
        <v>37056</v>
      </c>
      <c r="B7" s="2"/>
      <c r="C7" s="1"/>
      <c r="D7" s="2"/>
      <c r="E7" s="1"/>
      <c r="F7" s="2"/>
      <c r="G7" s="1"/>
      <c r="H7" s="2"/>
      <c r="I7" s="1"/>
      <c r="J7" s="2"/>
      <c r="K7" s="1"/>
      <c r="L7" s="2"/>
      <c r="M7" s="1"/>
      <c r="N7" s="2"/>
    </row>
    <row r="8" spans="1:14" x14ac:dyDescent="0.25">
      <c r="A8" s="1">
        <v>37141</v>
      </c>
      <c r="B8" s="2"/>
      <c r="C8" s="1"/>
      <c r="D8" s="2"/>
      <c r="E8" s="1"/>
      <c r="F8" s="2"/>
      <c r="G8" s="1"/>
      <c r="H8" s="2"/>
      <c r="I8" s="1"/>
      <c r="J8" s="2"/>
      <c r="K8" s="1"/>
      <c r="L8" s="2"/>
      <c r="M8" s="1"/>
      <c r="N8" s="2"/>
    </row>
    <row r="9" spans="1:14" x14ac:dyDescent="0.25">
      <c r="A9" s="1">
        <v>37176</v>
      </c>
      <c r="B9" s="2"/>
      <c r="C9" s="1"/>
      <c r="D9" s="2"/>
      <c r="E9" s="1"/>
      <c r="F9" s="2"/>
      <c r="G9" s="1"/>
      <c r="H9" s="2"/>
      <c r="I9" s="1"/>
      <c r="J9" s="2"/>
      <c r="K9" s="1"/>
      <c r="L9" s="2"/>
      <c r="M9" s="1"/>
      <c r="N9" s="2"/>
    </row>
    <row r="10" spans="1:14" x14ac:dyDescent="0.25">
      <c r="A10" s="1">
        <v>37197</v>
      </c>
      <c r="B10" s="2"/>
      <c r="C10" s="1"/>
      <c r="D10" s="2"/>
      <c r="E10" s="1"/>
      <c r="F10" s="2"/>
      <c r="G10" s="1"/>
      <c r="H10" s="2"/>
      <c r="I10" s="1"/>
      <c r="J10" s="2"/>
      <c r="K10" s="1"/>
      <c r="L10" s="2"/>
      <c r="M10" s="1"/>
      <c r="N10" s="2"/>
    </row>
    <row r="11" spans="1:14" x14ac:dyDescent="0.25">
      <c r="A11" s="1">
        <v>37210</v>
      </c>
      <c r="B11" s="2"/>
      <c r="C11" s="1"/>
      <c r="D11" s="2"/>
      <c r="E11" s="1"/>
      <c r="F11" s="2"/>
      <c r="G11" s="1"/>
      <c r="H11" s="2"/>
      <c r="I11" s="1"/>
      <c r="J11" s="2"/>
      <c r="K11" s="1"/>
      <c r="L11" s="2"/>
      <c r="M11" s="1"/>
      <c r="N11" s="2"/>
    </row>
    <row r="12" spans="1:14" x14ac:dyDescent="0.25">
      <c r="A12" s="1">
        <v>37250</v>
      </c>
      <c r="B12" s="2"/>
      <c r="C12" s="1"/>
      <c r="D12" s="2"/>
      <c r="E12" s="1"/>
      <c r="F12" s="2"/>
      <c r="G12" s="1"/>
      <c r="H12" s="2"/>
      <c r="I12" s="1"/>
      <c r="J12" s="2"/>
      <c r="K12" s="1"/>
      <c r="L12" s="2"/>
      <c r="M12" s="1"/>
      <c r="N12" s="2"/>
    </row>
    <row r="13" spans="1:14" x14ac:dyDescent="0.25">
      <c r="A13" s="1">
        <v>37257</v>
      </c>
      <c r="B13" s="1"/>
      <c r="C13" s="1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</row>
    <row r="14" spans="1:14" x14ac:dyDescent="0.25">
      <c r="A14" s="1">
        <v>37298</v>
      </c>
      <c r="B14" s="1"/>
      <c r="C14" s="1"/>
      <c r="D14" s="1"/>
      <c r="E14" s="2"/>
      <c r="F14" s="1"/>
      <c r="G14" s="2"/>
      <c r="H14" s="1"/>
      <c r="I14" s="2"/>
      <c r="J14" s="1"/>
      <c r="K14" s="2"/>
      <c r="L14" s="1"/>
      <c r="M14" s="2"/>
      <c r="N14" s="1"/>
    </row>
    <row r="15" spans="1:14" x14ac:dyDescent="0.25">
      <c r="A15" s="1">
        <v>37299</v>
      </c>
      <c r="B15" s="1"/>
      <c r="C15" s="1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</row>
    <row r="16" spans="1:14" x14ac:dyDescent="0.25">
      <c r="A16" s="1">
        <v>37344</v>
      </c>
      <c r="B16" s="1"/>
      <c r="C16" s="1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</row>
    <row r="17" spans="1:14" x14ac:dyDescent="0.25">
      <c r="A17" s="1">
        <v>37367</v>
      </c>
      <c r="B17" s="1"/>
      <c r="C17" s="1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</row>
    <row r="18" spans="1:14" x14ac:dyDescent="0.25">
      <c r="A18" s="1">
        <v>37377</v>
      </c>
      <c r="B18" s="1"/>
      <c r="C18" s="1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</row>
    <row r="19" spans="1:14" x14ac:dyDescent="0.25">
      <c r="A19" s="1">
        <v>37406</v>
      </c>
      <c r="B19" s="1"/>
      <c r="C19" s="1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</row>
    <row r="20" spans="1:14" x14ac:dyDescent="0.25">
      <c r="A20" s="1">
        <v>37506</v>
      </c>
      <c r="B20" s="1"/>
      <c r="C20" s="1"/>
      <c r="D20" s="1"/>
      <c r="E20" s="2"/>
      <c r="F20" s="1"/>
      <c r="G20" s="2"/>
      <c r="H20" s="1"/>
      <c r="I20" s="2"/>
      <c r="J20" s="1"/>
      <c r="K20" s="2"/>
      <c r="L20" s="1"/>
      <c r="M20" s="2"/>
      <c r="N20" s="1"/>
    </row>
    <row r="21" spans="1:14" x14ac:dyDescent="0.25">
      <c r="A21" s="1">
        <v>37541</v>
      </c>
      <c r="B21" s="1"/>
      <c r="C21" s="1"/>
      <c r="D21" s="1"/>
      <c r="E21" s="2"/>
      <c r="F21" s="1"/>
      <c r="G21" s="2"/>
      <c r="H21" s="1"/>
      <c r="I21" s="2"/>
      <c r="J21" s="1"/>
      <c r="K21" s="2"/>
      <c r="L21" s="1"/>
      <c r="M21" s="2"/>
      <c r="N21" s="1"/>
    </row>
    <row r="22" spans="1:14" x14ac:dyDescent="0.25">
      <c r="A22" s="1">
        <v>37562</v>
      </c>
      <c r="B22" s="1"/>
      <c r="C22" s="1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</row>
    <row r="23" spans="1:14" x14ac:dyDescent="0.25">
      <c r="A23" s="1">
        <v>37575</v>
      </c>
      <c r="B23" s="1"/>
      <c r="C23" s="1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</row>
    <row r="24" spans="1:14" x14ac:dyDescent="0.25">
      <c r="A24" s="1">
        <v>37615</v>
      </c>
      <c r="B24" s="1"/>
      <c r="C24" s="1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</row>
    <row r="25" spans="1:14" x14ac:dyDescent="0.25">
      <c r="A25" s="1">
        <v>37622</v>
      </c>
      <c r="B25" s="2"/>
      <c r="C25" s="1"/>
      <c r="D25" s="2"/>
      <c r="E25" s="1"/>
      <c r="F25" s="2"/>
      <c r="G25" s="1"/>
      <c r="H25" s="2"/>
      <c r="I25" s="1"/>
      <c r="J25" s="2"/>
      <c r="K25" s="1"/>
      <c r="L25" s="2"/>
      <c r="M25" s="1"/>
      <c r="N25" s="2"/>
    </row>
    <row r="26" spans="1:14" x14ac:dyDescent="0.25">
      <c r="A26" s="1">
        <v>37683</v>
      </c>
      <c r="B26" s="2"/>
      <c r="C26" s="1"/>
      <c r="D26" s="2"/>
      <c r="E26" s="1"/>
      <c r="F26" s="2"/>
      <c r="G26" s="1"/>
      <c r="H26" s="2"/>
      <c r="I26" s="1"/>
      <c r="J26" s="2"/>
      <c r="K26" s="1"/>
      <c r="L26" s="2"/>
      <c r="M26" s="1"/>
      <c r="N26" s="2"/>
    </row>
    <row r="27" spans="1:14" x14ac:dyDescent="0.25">
      <c r="A27" s="1">
        <v>37684</v>
      </c>
      <c r="B27" s="2"/>
      <c r="C27" s="1"/>
      <c r="D27" s="2"/>
      <c r="E27" s="1"/>
      <c r="F27" s="2"/>
      <c r="G27" s="1"/>
      <c r="H27" s="2"/>
      <c r="I27" s="1"/>
      <c r="J27" s="2"/>
      <c r="K27" s="1"/>
      <c r="L27" s="2"/>
      <c r="M27" s="1"/>
      <c r="N27" s="2"/>
    </row>
    <row r="28" spans="1:14" x14ac:dyDescent="0.25">
      <c r="A28" s="1">
        <v>37729</v>
      </c>
      <c r="B28" s="2"/>
      <c r="C28" s="1"/>
      <c r="D28" s="2"/>
      <c r="E28" s="1"/>
      <c r="F28" s="2"/>
      <c r="G28" s="1"/>
      <c r="H28" s="2"/>
      <c r="I28" s="1"/>
      <c r="J28" s="2"/>
      <c r="K28" s="1"/>
      <c r="L28" s="2"/>
      <c r="M28" s="1"/>
      <c r="N28" s="2"/>
    </row>
    <row r="29" spans="1:14" x14ac:dyDescent="0.25">
      <c r="A29" s="1">
        <v>37732</v>
      </c>
      <c r="B29" s="2"/>
      <c r="C29" s="1"/>
      <c r="D29" s="2"/>
      <c r="E29" s="1"/>
      <c r="F29" s="2"/>
      <c r="G29" s="1"/>
      <c r="H29" s="2"/>
      <c r="I29" s="1"/>
      <c r="J29" s="2"/>
      <c r="K29" s="1"/>
      <c r="L29" s="2"/>
      <c r="M29" s="1"/>
      <c r="N29" s="2"/>
    </row>
    <row r="30" spans="1:14" x14ac:dyDescent="0.25">
      <c r="A30" s="1">
        <v>37742</v>
      </c>
      <c r="B30" s="2"/>
      <c r="C30" s="1"/>
      <c r="D30" s="2"/>
      <c r="E30" s="1"/>
      <c r="F30" s="2"/>
      <c r="G30" s="1"/>
      <c r="H30" s="2"/>
      <c r="I30" s="1"/>
      <c r="J30" s="2"/>
      <c r="K30" s="1"/>
      <c r="L30" s="2"/>
      <c r="M30" s="1"/>
      <c r="N30" s="2"/>
    </row>
    <row r="31" spans="1:14" x14ac:dyDescent="0.25">
      <c r="A31" s="1">
        <v>37791</v>
      </c>
      <c r="B31" s="2"/>
      <c r="C31" s="1"/>
      <c r="D31" s="2"/>
      <c r="E31" s="1"/>
      <c r="F31" s="2"/>
      <c r="G31" s="1"/>
      <c r="H31" s="2"/>
      <c r="I31" s="1"/>
      <c r="J31" s="2"/>
      <c r="K31" s="1"/>
      <c r="L31" s="2"/>
      <c r="M31" s="1"/>
      <c r="N31" s="2"/>
    </row>
    <row r="32" spans="1:14" x14ac:dyDescent="0.25">
      <c r="A32" s="1">
        <v>37871</v>
      </c>
      <c r="B32" s="2"/>
      <c r="C32" s="1"/>
      <c r="D32" s="2"/>
      <c r="E32" s="1"/>
      <c r="F32" s="2"/>
      <c r="G32" s="1"/>
      <c r="H32" s="2"/>
      <c r="I32" s="1"/>
      <c r="J32" s="2"/>
      <c r="K32" s="1"/>
      <c r="L32" s="2"/>
      <c r="M32" s="1"/>
      <c r="N32" s="2"/>
    </row>
    <row r="33" spans="1:14" x14ac:dyDescent="0.25">
      <c r="A33" s="1">
        <v>37906</v>
      </c>
      <c r="B33" s="2"/>
      <c r="C33" s="1"/>
      <c r="D33" s="2"/>
      <c r="E33" s="1"/>
      <c r="F33" s="2"/>
      <c r="G33" s="1"/>
      <c r="H33" s="2"/>
      <c r="I33" s="1"/>
      <c r="J33" s="2"/>
      <c r="K33" s="1"/>
      <c r="L33" s="2"/>
      <c r="M33" s="1"/>
      <c r="N33" s="2"/>
    </row>
    <row r="34" spans="1:14" x14ac:dyDescent="0.25">
      <c r="A34" s="1">
        <v>37927</v>
      </c>
      <c r="B34" s="2"/>
      <c r="C34" s="1"/>
      <c r="D34" s="2"/>
      <c r="E34" s="1"/>
      <c r="F34" s="2"/>
      <c r="G34" s="1"/>
      <c r="H34" s="2"/>
      <c r="I34" s="1"/>
      <c r="J34" s="2"/>
      <c r="K34" s="1"/>
      <c r="L34" s="2"/>
      <c r="M34" s="1"/>
      <c r="N34" s="2"/>
    </row>
    <row r="35" spans="1:14" x14ac:dyDescent="0.25">
      <c r="A35" s="1">
        <v>37940</v>
      </c>
      <c r="B35" s="2"/>
      <c r="C35" s="1"/>
      <c r="D35" s="2"/>
      <c r="E35" s="1"/>
      <c r="F35" s="2"/>
      <c r="G35" s="1"/>
      <c r="H35" s="2"/>
      <c r="I35" s="1"/>
      <c r="J35" s="2"/>
      <c r="K35" s="1"/>
      <c r="L35" s="2"/>
      <c r="M35" s="1"/>
      <c r="N35" s="2"/>
    </row>
    <row r="36" spans="1:14" x14ac:dyDescent="0.25">
      <c r="A36" s="1">
        <v>37980</v>
      </c>
      <c r="B36" s="2"/>
      <c r="C36" s="1"/>
      <c r="D36" s="2"/>
      <c r="E36" s="1"/>
      <c r="F36" s="2"/>
      <c r="G36" s="1"/>
      <c r="H36" s="2"/>
      <c r="I36" s="1"/>
      <c r="J36" s="2"/>
      <c r="K36" s="1"/>
      <c r="L36" s="2"/>
      <c r="M36" s="1"/>
      <c r="N36" s="2"/>
    </row>
    <row r="37" spans="1:14" x14ac:dyDescent="0.25">
      <c r="A37" s="1">
        <v>37987</v>
      </c>
      <c r="C37" s="1"/>
    </row>
    <row r="38" spans="1:14" x14ac:dyDescent="0.25">
      <c r="A38" s="1">
        <v>38040</v>
      </c>
      <c r="C38" s="1"/>
    </row>
    <row r="39" spans="1:14" x14ac:dyDescent="0.25">
      <c r="A39" s="1">
        <v>38041</v>
      </c>
      <c r="C39" s="1"/>
    </row>
    <row r="40" spans="1:14" x14ac:dyDescent="0.25">
      <c r="A40" s="1">
        <v>38086</v>
      </c>
      <c r="C40" s="1"/>
    </row>
    <row r="41" spans="1:14" x14ac:dyDescent="0.25">
      <c r="A41" s="1">
        <v>38098</v>
      </c>
      <c r="C41" s="1"/>
    </row>
    <row r="42" spans="1:14" x14ac:dyDescent="0.25">
      <c r="A42" s="1">
        <v>38108</v>
      </c>
      <c r="C42" s="1"/>
    </row>
    <row r="43" spans="1:14" x14ac:dyDescent="0.25">
      <c r="A43" s="1">
        <v>38148</v>
      </c>
      <c r="C43" s="1"/>
    </row>
    <row r="44" spans="1:14" x14ac:dyDescent="0.25">
      <c r="A44" s="1">
        <v>38237</v>
      </c>
      <c r="C44" s="1"/>
    </row>
    <row r="45" spans="1:14" x14ac:dyDescent="0.25">
      <c r="A45" s="1">
        <v>38272</v>
      </c>
      <c r="C45" s="1"/>
    </row>
    <row r="46" spans="1:14" x14ac:dyDescent="0.25">
      <c r="A46" s="1">
        <v>38293</v>
      </c>
      <c r="C46" s="1"/>
    </row>
    <row r="47" spans="1:14" x14ac:dyDescent="0.25">
      <c r="A47" s="1">
        <v>38306</v>
      </c>
      <c r="C47" s="1"/>
    </row>
    <row r="48" spans="1:14" x14ac:dyDescent="0.25">
      <c r="A48" s="1">
        <v>38346</v>
      </c>
      <c r="C48" s="1"/>
    </row>
    <row r="49" spans="1:3" x14ac:dyDescent="0.25">
      <c r="A49" s="1">
        <v>38353</v>
      </c>
      <c r="C49" s="1"/>
    </row>
    <row r="50" spans="1:3" x14ac:dyDescent="0.25">
      <c r="A50" s="1">
        <v>38390</v>
      </c>
      <c r="C50" s="1"/>
    </row>
    <row r="51" spans="1:3" x14ac:dyDescent="0.25">
      <c r="A51" s="1">
        <v>38391</v>
      </c>
      <c r="C51" s="1"/>
    </row>
    <row r="52" spans="1:3" x14ac:dyDescent="0.25">
      <c r="A52" s="1">
        <v>38436</v>
      </c>
      <c r="C52" s="1"/>
    </row>
    <row r="53" spans="1:3" x14ac:dyDescent="0.25">
      <c r="A53" s="1">
        <v>38463</v>
      </c>
      <c r="C53" s="1"/>
    </row>
    <row r="54" spans="1:3" x14ac:dyDescent="0.25">
      <c r="A54" s="1">
        <v>38473</v>
      </c>
      <c r="C54" s="1"/>
    </row>
    <row r="55" spans="1:3" x14ac:dyDescent="0.25">
      <c r="A55" s="1">
        <v>38498</v>
      </c>
      <c r="C55" s="1"/>
    </row>
    <row r="56" spans="1:3" x14ac:dyDescent="0.25">
      <c r="A56" s="1">
        <v>38602</v>
      </c>
      <c r="C56" s="1"/>
    </row>
    <row r="57" spans="1:3" x14ac:dyDescent="0.25">
      <c r="A57" s="1">
        <v>38637</v>
      </c>
      <c r="C57" s="1"/>
    </row>
    <row r="58" spans="1:3" x14ac:dyDescent="0.25">
      <c r="A58" s="1">
        <v>38658</v>
      </c>
      <c r="C58" s="1"/>
    </row>
    <row r="59" spans="1:3" x14ac:dyDescent="0.25">
      <c r="A59" s="1">
        <v>38671</v>
      </c>
      <c r="C59" s="1"/>
    </row>
    <row r="60" spans="1:3" x14ac:dyDescent="0.25">
      <c r="A60" s="1">
        <v>38711</v>
      </c>
      <c r="C60" s="1"/>
    </row>
    <row r="61" spans="1:3" x14ac:dyDescent="0.25">
      <c r="A61" s="1">
        <v>38718</v>
      </c>
      <c r="C61" s="1"/>
    </row>
    <row r="62" spans="1:3" x14ac:dyDescent="0.25">
      <c r="A62" s="1">
        <v>38775</v>
      </c>
      <c r="C62" s="1"/>
    </row>
    <row r="63" spans="1:3" x14ac:dyDescent="0.25">
      <c r="A63" s="1">
        <v>38776</v>
      </c>
      <c r="C63" s="1"/>
    </row>
    <row r="64" spans="1:3" x14ac:dyDescent="0.25">
      <c r="A64" s="1">
        <v>38821</v>
      </c>
      <c r="C64" s="1"/>
    </row>
    <row r="65" spans="1:3" x14ac:dyDescent="0.25">
      <c r="A65" s="1">
        <v>38828</v>
      </c>
      <c r="C65" s="1"/>
    </row>
    <row r="66" spans="1:3" x14ac:dyDescent="0.25">
      <c r="A66" s="1">
        <v>38838</v>
      </c>
      <c r="C66" s="1"/>
    </row>
    <row r="67" spans="1:3" x14ac:dyDescent="0.25">
      <c r="A67" s="1">
        <v>38883</v>
      </c>
      <c r="C67" s="1"/>
    </row>
    <row r="68" spans="1:3" x14ac:dyDescent="0.25">
      <c r="A68" s="1">
        <v>38967</v>
      </c>
      <c r="C68" s="1"/>
    </row>
    <row r="69" spans="1:3" x14ac:dyDescent="0.25">
      <c r="A69" s="1">
        <v>39002</v>
      </c>
      <c r="C69" s="1"/>
    </row>
    <row r="70" spans="1:3" x14ac:dyDescent="0.25">
      <c r="A70" s="1">
        <v>39023</v>
      </c>
      <c r="C70" s="1"/>
    </row>
    <row r="71" spans="1:3" x14ac:dyDescent="0.25">
      <c r="A71" s="1">
        <v>39036</v>
      </c>
      <c r="C71" s="1"/>
    </row>
    <row r="72" spans="1:3" x14ac:dyDescent="0.25">
      <c r="A72" s="1">
        <v>39076</v>
      </c>
      <c r="C72" s="1"/>
    </row>
    <row r="73" spans="1:3" x14ac:dyDescent="0.25">
      <c r="A73" s="1">
        <v>39083</v>
      </c>
      <c r="C73" s="1"/>
    </row>
    <row r="74" spans="1:3" x14ac:dyDescent="0.25">
      <c r="A74" s="1">
        <v>39132</v>
      </c>
      <c r="C74" s="1"/>
    </row>
    <row r="75" spans="1:3" x14ac:dyDescent="0.25">
      <c r="A75" s="1">
        <v>39133</v>
      </c>
      <c r="C75" s="1"/>
    </row>
    <row r="76" spans="1:3" x14ac:dyDescent="0.25">
      <c r="A76" s="1">
        <v>39178</v>
      </c>
      <c r="C76" s="1"/>
    </row>
    <row r="77" spans="1:3" x14ac:dyDescent="0.25">
      <c r="A77" s="1">
        <v>39193</v>
      </c>
      <c r="C77" s="1"/>
    </row>
    <row r="78" spans="1:3" x14ac:dyDescent="0.25">
      <c r="A78" s="1">
        <v>39203</v>
      </c>
      <c r="C78" s="1"/>
    </row>
    <row r="79" spans="1:3" x14ac:dyDescent="0.25">
      <c r="A79" s="1">
        <v>39240</v>
      </c>
      <c r="C79" s="1"/>
    </row>
    <row r="80" spans="1:3" x14ac:dyDescent="0.25">
      <c r="A80" s="1">
        <v>39332</v>
      </c>
      <c r="C80" s="1"/>
    </row>
    <row r="81" spans="1:3" x14ac:dyDescent="0.25">
      <c r="A81" s="1">
        <v>39367</v>
      </c>
      <c r="C81" s="1"/>
    </row>
    <row r="82" spans="1:3" x14ac:dyDescent="0.25">
      <c r="A82" s="1">
        <v>39388</v>
      </c>
      <c r="C82" s="1"/>
    </row>
    <row r="83" spans="1:3" x14ac:dyDescent="0.25">
      <c r="A83" s="1">
        <v>39401</v>
      </c>
      <c r="C83" s="1"/>
    </row>
    <row r="84" spans="1:3" x14ac:dyDescent="0.25">
      <c r="A84" s="1">
        <v>39441</v>
      </c>
      <c r="C84" s="1"/>
    </row>
    <row r="85" spans="1:3" x14ac:dyDescent="0.25">
      <c r="A85" s="1">
        <v>39448</v>
      </c>
      <c r="C85" s="1"/>
    </row>
    <row r="86" spans="1:3" x14ac:dyDescent="0.25">
      <c r="A86" s="1">
        <v>39482</v>
      </c>
      <c r="C86" s="1"/>
    </row>
    <row r="87" spans="1:3" x14ac:dyDescent="0.25">
      <c r="A87" s="1">
        <v>39483</v>
      </c>
      <c r="C87" s="1"/>
    </row>
    <row r="88" spans="1:3" x14ac:dyDescent="0.25">
      <c r="A88" s="1">
        <v>39528</v>
      </c>
      <c r="C88" s="1"/>
    </row>
    <row r="89" spans="1:3" x14ac:dyDescent="0.25">
      <c r="A89" s="1">
        <v>39559</v>
      </c>
      <c r="C89" s="1"/>
    </row>
    <row r="90" spans="1:3" x14ac:dyDescent="0.25">
      <c r="A90" s="1">
        <v>39569</v>
      </c>
      <c r="C90" s="1"/>
    </row>
    <row r="91" spans="1:3" x14ac:dyDescent="0.25">
      <c r="A91" s="1">
        <v>39590</v>
      </c>
      <c r="C91" s="1"/>
    </row>
    <row r="92" spans="1:3" x14ac:dyDescent="0.25">
      <c r="A92" s="1">
        <v>39698</v>
      </c>
      <c r="C92" s="1"/>
    </row>
    <row r="93" spans="1:3" x14ac:dyDescent="0.25">
      <c r="A93" s="1">
        <v>39733</v>
      </c>
      <c r="C93" s="1"/>
    </row>
    <row r="94" spans="1:3" x14ac:dyDescent="0.25">
      <c r="A94" s="1">
        <v>39754</v>
      </c>
      <c r="C94" s="1"/>
    </row>
    <row r="95" spans="1:3" x14ac:dyDescent="0.25">
      <c r="A95" s="1">
        <v>39767</v>
      </c>
      <c r="C95" s="1"/>
    </row>
    <row r="96" spans="1:3" x14ac:dyDescent="0.25">
      <c r="A96" s="1">
        <v>39807</v>
      </c>
      <c r="C96" s="1"/>
    </row>
    <row r="97" spans="1:3" x14ac:dyDescent="0.25">
      <c r="A97" s="1">
        <v>39814</v>
      </c>
      <c r="C97" s="1"/>
    </row>
    <row r="98" spans="1:3" x14ac:dyDescent="0.25">
      <c r="A98" s="1">
        <v>39867</v>
      </c>
      <c r="C98" s="1"/>
    </row>
    <row r="99" spans="1:3" x14ac:dyDescent="0.25">
      <c r="A99" s="1">
        <v>39868</v>
      </c>
      <c r="C99" s="1"/>
    </row>
    <row r="100" spans="1:3" x14ac:dyDescent="0.25">
      <c r="A100" s="1">
        <v>39913</v>
      </c>
      <c r="C100" s="1"/>
    </row>
    <row r="101" spans="1:3" x14ac:dyDescent="0.25">
      <c r="A101" s="1">
        <v>39924</v>
      </c>
      <c r="C101" s="1"/>
    </row>
    <row r="102" spans="1:3" x14ac:dyDescent="0.25">
      <c r="A102" s="1">
        <v>39934</v>
      </c>
      <c r="C102" s="1"/>
    </row>
    <row r="103" spans="1:3" x14ac:dyDescent="0.25">
      <c r="A103" s="1">
        <v>39975</v>
      </c>
      <c r="C103" s="1"/>
    </row>
    <row r="104" spans="1:3" x14ac:dyDescent="0.25">
      <c r="A104" s="1">
        <v>40063</v>
      </c>
      <c r="C104" s="1"/>
    </row>
    <row r="105" spans="1:3" x14ac:dyDescent="0.25">
      <c r="A105" s="1">
        <v>40098</v>
      </c>
      <c r="C105" s="1"/>
    </row>
    <row r="106" spans="1:3" x14ac:dyDescent="0.25">
      <c r="A106" s="1">
        <v>40119</v>
      </c>
      <c r="C106" s="1"/>
    </row>
    <row r="107" spans="1:3" x14ac:dyDescent="0.25">
      <c r="A107" s="1">
        <v>40132</v>
      </c>
      <c r="C107" s="1"/>
    </row>
    <row r="108" spans="1:3" x14ac:dyDescent="0.25">
      <c r="A108" s="1">
        <v>40172</v>
      </c>
      <c r="C108" s="1"/>
    </row>
    <row r="109" spans="1:3" x14ac:dyDescent="0.25">
      <c r="A109" s="1">
        <v>40179</v>
      </c>
      <c r="C109" s="1"/>
    </row>
    <row r="110" spans="1:3" x14ac:dyDescent="0.25">
      <c r="A110" s="1">
        <v>40224</v>
      </c>
      <c r="C110" s="1"/>
    </row>
    <row r="111" spans="1:3" x14ac:dyDescent="0.25">
      <c r="A111" s="1">
        <v>40225</v>
      </c>
      <c r="C111" s="1"/>
    </row>
    <row r="112" spans="1:3" x14ac:dyDescent="0.25">
      <c r="A112" s="1">
        <v>40270</v>
      </c>
      <c r="C112" s="1"/>
    </row>
    <row r="113" spans="1:3" x14ac:dyDescent="0.25">
      <c r="A113" s="1">
        <v>40289</v>
      </c>
      <c r="C113" s="1"/>
    </row>
    <row r="114" spans="1:3" x14ac:dyDescent="0.25">
      <c r="A114" s="1">
        <v>40299</v>
      </c>
      <c r="C114" s="1"/>
    </row>
    <row r="115" spans="1:3" x14ac:dyDescent="0.25">
      <c r="A115" s="1">
        <v>40332</v>
      </c>
      <c r="C115" s="1"/>
    </row>
    <row r="116" spans="1:3" x14ac:dyDescent="0.25">
      <c r="A116" s="1">
        <v>40428</v>
      </c>
      <c r="C116" s="1"/>
    </row>
    <row r="117" spans="1:3" x14ac:dyDescent="0.25">
      <c r="A117" s="1">
        <v>40463</v>
      </c>
      <c r="C117" s="1"/>
    </row>
    <row r="118" spans="1:3" x14ac:dyDescent="0.25">
      <c r="A118" s="1">
        <v>40484</v>
      </c>
      <c r="C118" s="1"/>
    </row>
    <row r="119" spans="1:3" x14ac:dyDescent="0.25">
      <c r="A119" s="1">
        <v>40497</v>
      </c>
      <c r="C119" s="1"/>
    </row>
    <row r="120" spans="1:3" x14ac:dyDescent="0.25">
      <c r="A120" s="1">
        <v>40537</v>
      </c>
      <c r="C120" s="1"/>
    </row>
    <row r="121" spans="1:3" x14ac:dyDescent="0.25">
      <c r="A121" s="1">
        <v>40544</v>
      </c>
      <c r="C121" s="1"/>
    </row>
    <row r="122" spans="1:3" x14ac:dyDescent="0.25">
      <c r="A122" s="1">
        <v>40609</v>
      </c>
      <c r="C122" s="1"/>
    </row>
    <row r="123" spans="1:3" x14ac:dyDescent="0.25">
      <c r="A123" s="1">
        <v>40610</v>
      </c>
      <c r="C123" s="1"/>
    </row>
    <row r="124" spans="1:3" x14ac:dyDescent="0.25">
      <c r="A124" s="1">
        <v>40654</v>
      </c>
      <c r="C124" s="1"/>
    </row>
    <row r="125" spans="1:3" x14ac:dyDescent="0.25">
      <c r="A125" s="1">
        <v>40655</v>
      </c>
      <c r="C125" s="1"/>
    </row>
    <row r="126" spans="1:3" x14ac:dyDescent="0.25">
      <c r="A126" s="1">
        <v>40664</v>
      </c>
      <c r="C126" s="1"/>
    </row>
    <row r="127" spans="1:3" x14ac:dyDescent="0.25">
      <c r="A127" s="1">
        <v>40717</v>
      </c>
      <c r="C127" s="1"/>
    </row>
    <row r="128" spans="1:3" x14ac:dyDescent="0.25">
      <c r="A128" s="1">
        <v>40793</v>
      </c>
      <c r="C128" s="1"/>
    </row>
    <row r="129" spans="1:3" x14ac:dyDescent="0.25">
      <c r="A129" s="1">
        <v>40828</v>
      </c>
      <c r="C129" s="1"/>
    </row>
    <row r="130" spans="1:3" x14ac:dyDescent="0.25">
      <c r="A130" s="1">
        <v>40849</v>
      </c>
      <c r="C130" s="1"/>
    </row>
    <row r="131" spans="1:3" x14ac:dyDescent="0.25">
      <c r="A131" s="1">
        <v>40862</v>
      </c>
      <c r="C131" s="1"/>
    </row>
    <row r="132" spans="1:3" x14ac:dyDescent="0.25">
      <c r="A132" s="1">
        <v>40902</v>
      </c>
      <c r="C132" s="1"/>
    </row>
    <row r="133" spans="1:3" x14ac:dyDescent="0.25">
      <c r="A133" s="1">
        <v>40909</v>
      </c>
      <c r="C133" s="1"/>
    </row>
    <row r="134" spans="1:3" x14ac:dyDescent="0.25">
      <c r="A134" s="1">
        <v>40959</v>
      </c>
      <c r="C134" s="1"/>
    </row>
    <row r="135" spans="1:3" x14ac:dyDescent="0.25">
      <c r="A135" s="1">
        <v>40960</v>
      </c>
      <c r="C135" s="1"/>
    </row>
    <row r="136" spans="1:3" x14ac:dyDescent="0.25">
      <c r="A136" s="1">
        <v>41005</v>
      </c>
      <c r="C136" s="1"/>
    </row>
    <row r="137" spans="1:3" x14ac:dyDescent="0.25">
      <c r="A137" s="1">
        <v>41020</v>
      </c>
      <c r="C137" s="1"/>
    </row>
    <row r="138" spans="1:3" x14ac:dyDescent="0.25">
      <c r="A138" s="1">
        <v>41030</v>
      </c>
      <c r="C138" s="1"/>
    </row>
    <row r="139" spans="1:3" x14ac:dyDescent="0.25">
      <c r="A139" s="1">
        <v>41067</v>
      </c>
      <c r="C139" s="1"/>
    </row>
    <row r="140" spans="1:3" x14ac:dyDescent="0.25">
      <c r="A140" s="1">
        <v>41159</v>
      </c>
      <c r="C140" s="1"/>
    </row>
    <row r="141" spans="1:3" x14ac:dyDescent="0.25">
      <c r="A141" s="1">
        <v>41194</v>
      </c>
      <c r="C141" s="1"/>
    </row>
    <row r="142" spans="1:3" x14ac:dyDescent="0.25">
      <c r="A142" s="1">
        <v>41215</v>
      </c>
      <c r="C142" s="1"/>
    </row>
    <row r="143" spans="1:3" x14ac:dyDescent="0.25">
      <c r="A143" s="1">
        <v>41228</v>
      </c>
      <c r="C143" s="1"/>
    </row>
    <row r="144" spans="1:3" x14ac:dyDescent="0.25">
      <c r="A144" s="1">
        <v>41268</v>
      </c>
      <c r="C144" s="1"/>
    </row>
    <row r="145" spans="1:3" x14ac:dyDescent="0.25">
      <c r="A145" s="1">
        <v>41275</v>
      </c>
      <c r="C145" s="1"/>
    </row>
    <row r="146" spans="1:3" x14ac:dyDescent="0.25">
      <c r="A146" s="1">
        <v>41316</v>
      </c>
      <c r="C146" s="1"/>
    </row>
    <row r="147" spans="1:3" x14ac:dyDescent="0.25">
      <c r="A147" s="1">
        <v>41317</v>
      </c>
      <c r="C147" s="1"/>
    </row>
    <row r="148" spans="1:3" x14ac:dyDescent="0.25">
      <c r="A148" s="1">
        <v>41362</v>
      </c>
      <c r="C148" s="1"/>
    </row>
    <row r="149" spans="1:3" x14ac:dyDescent="0.25">
      <c r="A149" s="1">
        <v>41385</v>
      </c>
      <c r="C149" s="1"/>
    </row>
    <row r="150" spans="1:3" x14ac:dyDescent="0.25">
      <c r="A150" s="1">
        <v>41395</v>
      </c>
      <c r="C150" s="1"/>
    </row>
    <row r="151" spans="1:3" x14ac:dyDescent="0.25">
      <c r="A151" s="1">
        <v>41424</v>
      </c>
      <c r="C151" s="1"/>
    </row>
    <row r="152" spans="1:3" x14ac:dyDescent="0.25">
      <c r="A152" s="1">
        <v>41524</v>
      </c>
      <c r="C152" s="1"/>
    </row>
    <row r="153" spans="1:3" x14ac:dyDescent="0.25">
      <c r="A153" s="1">
        <v>41559</v>
      </c>
      <c r="C153" s="1"/>
    </row>
    <row r="154" spans="1:3" x14ac:dyDescent="0.25">
      <c r="A154" s="1">
        <v>41580</v>
      </c>
      <c r="C154" s="1"/>
    </row>
    <row r="155" spans="1:3" x14ac:dyDescent="0.25">
      <c r="A155" s="1">
        <v>41593</v>
      </c>
      <c r="C155" s="1"/>
    </row>
    <row r="156" spans="1:3" x14ac:dyDescent="0.25">
      <c r="A156" s="1">
        <v>41633</v>
      </c>
      <c r="C156" s="1"/>
    </row>
    <row r="157" spans="1:3" x14ac:dyDescent="0.25">
      <c r="A157" s="1">
        <v>41640</v>
      </c>
      <c r="C157" s="1"/>
    </row>
    <row r="158" spans="1:3" x14ac:dyDescent="0.25">
      <c r="A158" s="1">
        <v>41701</v>
      </c>
      <c r="C158" s="1"/>
    </row>
    <row r="159" spans="1:3" x14ac:dyDescent="0.25">
      <c r="A159" s="1">
        <v>41702</v>
      </c>
      <c r="C159" s="1"/>
    </row>
    <row r="160" spans="1:3" x14ac:dyDescent="0.25">
      <c r="A160" s="1">
        <v>41747</v>
      </c>
      <c r="C160" s="1"/>
    </row>
    <row r="161" spans="1:3" x14ac:dyDescent="0.25">
      <c r="A161" s="1">
        <v>41750</v>
      </c>
      <c r="C161" s="1"/>
    </row>
    <row r="162" spans="1:3" x14ac:dyDescent="0.25">
      <c r="A162" s="1">
        <v>41760</v>
      </c>
      <c r="C162" s="1"/>
    </row>
    <row r="163" spans="1:3" x14ac:dyDescent="0.25">
      <c r="A163" s="1">
        <v>41809</v>
      </c>
      <c r="C163" s="1"/>
    </row>
    <row r="164" spans="1:3" x14ac:dyDescent="0.25">
      <c r="A164" s="1">
        <v>41889</v>
      </c>
      <c r="C164" s="1"/>
    </row>
    <row r="165" spans="1:3" x14ac:dyDescent="0.25">
      <c r="A165" s="1">
        <v>41924</v>
      </c>
      <c r="C165" s="1"/>
    </row>
    <row r="166" spans="1:3" x14ac:dyDescent="0.25">
      <c r="A166" s="1">
        <v>41945</v>
      </c>
      <c r="C166" s="1"/>
    </row>
    <row r="167" spans="1:3" x14ac:dyDescent="0.25">
      <c r="A167" s="1">
        <v>41958</v>
      </c>
      <c r="C167" s="1"/>
    </row>
    <row r="168" spans="1:3" x14ac:dyDescent="0.25">
      <c r="A168" s="1">
        <v>41998</v>
      </c>
      <c r="C168" s="1"/>
    </row>
    <row r="169" spans="1:3" x14ac:dyDescent="0.25">
      <c r="A169" s="1">
        <v>42005</v>
      </c>
      <c r="C169" s="1"/>
    </row>
    <row r="170" spans="1:3" x14ac:dyDescent="0.25">
      <c r="A170" s="1">
        <v>42051</v>
      </c>
      <c r="C170" s="1"/>
    </row>
    <row r="171" spans="1:3" x14ac:dyDescent="0.25">
      <c r="A171" s="1">
        <v>42052</v>
      </c>
      <c r="C171" s="1"/>
    </row>
    <row r="172" spans="1:3" x14ac:dyDescent="0.25">
      <c r="A172" s="1">
        <v>42097</v>
      </c>
      <c r="C172" s="1"/>
    </row>
    <row r="173" spans="1:3" x14ac:dyDescent="0.25">
      <c r="A173" s="1">
        <v>42115</v>
      </c>
      <c r="C173" s="1"/>
    </row>
    <row r="174" spans="1:3" x14ac:dyDescent="0.25">
      <c r="A174" s="1">
        <v>42125</v>
      </c>
      <c r="C174" s="1"/>
    </row>
    <row r="175" spans="1:3" x14ac:dyDescent="0.25">
      <c r="A175" s="1">
        <v>42159</v>
      </c>
      <c r="C175" s="1"/>
    </row>
    <row r="176" spans="1:3" x14ac:dyDescent="0.25">
      <c r="A176" s="1">
        <v>42254</v>
      </c>
      <c r="C176" s="1"/>
    </row>
    <row r="177" spans="1:3" x14ac:dyDescent="0.25">
      <c r="A177" s="1">
        <v>42289</v>
      </c>
      <c r="C177" s="1"/>
    </row>
    <row r="178" spans="1:3" x14ac:dyDescent="0.25">
      <c r="A178" s="1">
        <v>42310</v>
      </c>
      <c r="C178" s="1"/>
    </row>
    <row r="179" spans="1:3" x14ac:dyDescent="0.25">
      <c r="A179" s="1">
        <v>42323</v>
      </c>
      <c r="C179" s="1"/>
    </row>
    <row r="180" spans="1:3" x14ac:dyDescent="0.25">
      <c r="A180" s="1">
        <v>42363</v>
      </c>
      <c r="C180" s="1"/>
    </row>
    <row r="181" spans="1:3" x14ac:dyDescent="0.25">
      <c r="A181" s="1">
        <v>42370</v>
      </c>
      <c r="C181" s="1"/>
    </row>
    <row r="182" spans="1:3" x14ac:dyDescent="0.25">
      <c r="A182" s="1">
        <v>42408</v>
      </c>
      <c r="C182" s="1"/>
    </row>
    <row r="183" spans="1:3" x14ac:dyDescent="0.25">
      <c r="A183" s="1">
        <v>42409</v>
      </c>
      <c r="C183" s="1"/>
    </row>
    <row r="184" spans="1:3" x14ac:dyDescent="0.25">
      <c r="A184" s="1">
        <v>42454</v>
      </c>
      <c r="C184" s="1"/>
    </row>
    <row r="185" spans="1:3" x14ac:dyDescent="0.25">
      <c r="A185" s="1">
        <v>42481</v>
      </c>
      <c r="C185" s="1"/>
    </row>
    <row r="186" spans="1:3" x14ac:dyDescent="0.25">
      <c r="A186" s="1">
        <v>42491</v>
      </c>
      <c r="C186" s="1"/>
    </row>
    <row r="187" spans="1:3" x14ac:dyDescent="0.25">
      <c r="A187" s="1">
        <v>42516</v>
      </c>
      <c r="C187" s="1"/>
    </row>
    <row r="188" spans="1:3" x14ac:dyDescent="0.25">
      <c r="A188" s="1">
        <v>42620</v>
      </c>
      <c r="C188" s="1"/>
    </row>
    <row r="189" spans="1:3" x14ac:dyDescent="0.25">
      <c r="A189" s="1">
        <v>42655</v>
      </c>
      <c r="C189" s="1"/>
    </row>
    <row r="190" spans="1:3" x14ac:dyDescent="0.25">
      <c r="A190" s="1">
        <v>42676</v>
      </c>
      <c r="C190" s="1"/>
    </row>
    <row r="191" spans="1:3" x14ac:dyDescent="0.25">
      <c r="A191" s="1">
        <v>42689</v>
      </c>
      <c r="C191" s="1"/>
    </row>
    <row r="192" spans="1:3" x14ac:dyDescent="0.25">
      <c r="A192" s="1">
        <v>42729</v>
      </c>
      <c r="C192" s="1"/>
    </row>
    <row r="193" spans="1:3" x14ac:dyDescent="0.25">
      <c r="A193" s="1">
        <v>42736</v>
      </c>
      <c r="C193" s="1"/>
    </row>
    <row r="194" spans="1:3" x14ac:dyDescent="0.25">
      <c r="A194" s="1">
        <v>42793</v>
      </c>
      <c r="C194" s="1"/>
    </row>
    <row r="195" spans="1:3" x14ac:dyDescent="0.25">
      <c r="A195" s="1">
        <v>42794</v>
      </c>
      <c r="C195" s="1"/>
    </row>
    <row r="196" spans="1:3" x14ac:dyDescent="0.25">
      <c r="A196" s="1">
        <v>42839</v>
      </c>
      <c r="C196" s="1"/>
    </row>
    <row r="197" spans="1:3" x14ac:dyDescent="0.25">
      <c r="A197" s="1">
        <v>42846</v>
      </c>
      <c r="C197" s="1"/>
    </row>
    <row r="198" spans="1:3" x14ac:dyDescent="0.25">
      <c r="A198" s="1">
        <v>42856</v>
      </c>
      <c r="C198" s="1"/>
    </row>
    <row r="199" spans="1:3" x14ac:dyDescent="0.25">
      <c r="A199" s="1">
        <v>42901</v>
      </c>
      <c r="C199" s="1"/>
    </row>
    <row r="200" spans="1:3" x14ac:dyDescent="0.25">
      <c r="A200" s="1">
        <v>42985</v>
      </c>
      <c r="C200" s="1"/>
    </row>
    <row r="201" spans="1:3" x14ac:dyDescent="0.25">
      <c r="A201" s="1">
        <v>43020</v>
      </c>
      <c r="C201" s="1"/>
    </row>
    <row r="202" spans="1:3" x14ac:dyDescent="0.25">
      <c r="A202" s="1">
        <v>43041</v>
      </c>
      <c r="C202" s="1"/>
    </row>
    <row r="203" spans="1:3" x14ac:dyDescent="0.25">
      <c r="A203" s="1">
        <v>43054</v>
      </c>
      <c r="C203" s="1"/>
    </row>
    <row r="204" spans="1:3" x14ac:dyDescent="0.25">
      <c r="A204" s="1">
        <v>43094</v>
      </c>
      <c r="C204" s="1"/>
    </row>
    <row r="205" spans="1:3" x14ac:dyDescent="0.25">
      <c r="A205" s="1">
        <v>43101</v>
      </c>
      <c r="C205" s="1"/>
    </row>
    <row r="206" spans="1:3" x14ac:dyDescent="0.25">
      <c r="A206" s="1">
        <v>43143</v>
      </c>
      <c r="C206" s="1"/>
    </row>
    <row r="207" spans="1:3" x14ac:dyDescent="0.25">
      <c r="A207" s="1">
        <v>43144</v>
      </c>
      <c r="C207" s="1"/>
    </row>
    <row r="208" spans="1:3" x14ac:dyDescent="0.25">
      <c r="A208" s="1">
        <v>43189</v>
      </c>
      <c r="C208" s="1"/>
    </row>
    <row r="209" spans="1:3" x14ac:dyDescent="0.25">
      <c r="A209" s="1">
        <v>43211</v>
      </c>
      <c r="C209" s="1"/>
    </row>
    <row r="210" spans="1:3" x14ac:dyDescent="0.25">
      <c r="A210" s="1">
        <v>43221</v>
      </c>
      <c r="C210" s="1"/>
    </row>
    <row r="211" spans="1:3" x14ac:dyDescent="0.25">
      <c r="A211" s="1">
        <v>43251</v>
      </c>
      <c r="C211" s="1"/>
    </row>
    <row r="212" spans="1:3" x14ac:dyDescent="0.25">
      <c r="A212" s="1">
        <v>43350</v>
      </c>
      <c r="C212" s="1"/>
    </row>
    <row r="213" spans="1:3" x14ac:dyDescent="0.25">
      <c r="A213" s="1">
        <v>43385</v>
      </c>
      <c r="C213" s="1"/>
    </row>
    <row r="214" spans="1:3" x14ac:dyDescent="0.25">
      <c r="A214" s="1">
        <v>43406</v>
      </c>
      <c r="C214" s="1"/>
    </row>
    <row r="215" spans="1:3" x14ac:dyDescent="0.25">
      <c r="A215" s="1">
        <v>43419</v>
      </c>
      <c r="C215" s="1"/>
    </row>
    <row r="216" spans="1:3" x14ac:dyDescent="0.25">
      <c r="A216" s="1">
        <v>43459</v>
      </c>
      <c r="C216" s="1"/>
    </row>
    <row r="217" spans="1:3" x14ac:dyDescent="0.25">
      <c r="A217" s="1">
        <v>43466</v>
      </c>
      <c r="C217" s="1"/>
    </row>
    <row r="218" spans="1:3" x14ac:dyDescent="0.25">
      <c r="A218" s="1">
        <v>43528</v>
      </c>
      <c r="C218" s="1"/>
    </row>
    <row r="219" spans="1:3" x14ac:dyDescent="0.25">
      <c r="A219" s="1">
        <v>43529</v>
      </c>
      <c r="C219" s="1"/>
    </row>
    <row r="220" spans="1:3" x14ac:dyDescent="0.25">
      <c r="A220" s="1">
        <v>43574</v>
      </c>
      <c r="C220" s="1"/>
    </row>
    <row r="221" spans="1:3" x14ac:dyDescent="0.25">
      <c r="A221" s="1">
        <v>43576</v>
      </c>
      <c r="C221" s="1"/>
    </row>
    <row r="222" spans="1:3" x14ac:dyDescent="0.25">
      <c r="A222" s="1">
        <v>43586</v>
      </c>
      <c r="C222" s="1"/>
    </row>
    <row r="223" spans="1:3" x14ac:dyDescent="0.25">
      <c r="A223" s="1">
        <v>43636</v>
      </c>
      <c r="C223" s="1"/>
    </row>
    <row r="224" spans="1:3" x14ac:dyDescent="0.25">
      <c r="A224" s="1">
        <v>43715</v>
      </c>
      <c r="C224" s="1"/>
    </row>
    <row r="225" spans="1:3" x14ac:dyDescent="0.25">
      <c r="A225" s="1">
        <v>43750</v>
      </c>
      <c r="C225" s="1"/>
    </row>
    <row r="226" spans="1:3" x14ac:dyDescent="0.25">
      <c r="A226" s="1">
        <v>43771</v>
      </c>
      <c r="C226" s="1"/>
    </row>
    <row r="227" spans="1:3" x14ac:dyDescent="0.25">
      <c r="A227" s="1">
        <v>43784</v>
      </c>
      <c r="C227" s="1"/>
    </row>
    <row r="228" spans="1:3" x14ac:dyDescent="0.25">
      <c r="A228" s="1">
        <v>43824</v>
      </c>
      <c r="C228" s="1"/>
    </row>
    <row r="229" spans="1:3" x14ac:dyDescent="0.25">
      <c r="A229" s="1">
        <v>43831</v>
      </c>
      <c r="C229" s="1"/>
    </row>
    <row r="230" spans="1:3" x14ac:dyDescent="0.25">
      <c r="A230" s="1">
        <v>43885</v>
      </c>
      <c r="C230" s="1"/>
    </row>
    <row r="231" spans="1:3" x14ac:dyDescent="0.25">
      <c r="A231" s="1">
        <v>43886</v>
      </c>
      <c r="C231" s="1"/>
    </row>
    <row r="232" spans="1:3" x14ac:dyDescent="0.25">
      <c r="A232" s="1">
        <v>43931</v>
      </c>
      <c r="C232" s="1"/>
    </row>
    <row r="233" spans="1:3" x14ac:dyDescent="0.25">
      <c r="A233" s="1">
        <v>43942</v>
      </c>
      <c r="C233" s="1"/>
    </row>
    <row r="234" spans="1:3" x14ac:dyDescent="0.25">
      <c r="A234" s="1">
        <v>43952</v>
      </c>
      <c r="C234" s="1"/>
    </row>
    <row r="235" spans="1:3" x14ac:dyDescent="0.25">
      <c r="A235" s="1">
        <v>43993</v>
      </c>
      <c r="C235" s="1"/>
    </row>
    <row r="236" spans="1:3" x14ac:dyDescent="0.25">
      <c r="A236" s="1">
        <v>44081</v>
      </c>
      <c r="C236" s="1"/>
    </row>
    <row r="237" spans="1:3" x14ac:dyDescent="0.25">
      <c r="A237" s="1">
        <v>44116</v>
      </c>
      <c r="C237" s="1"/>
    </row>
    <row r="238" spans="1:3" x14ac:dyDescent="0.25">
      <c r="A238" s="1">
        <v>44137</v>
      </c>
      <c r="C238" s="1"/>
    </row>
    <row r="239" spans="1:3" x14ac:dyDescent="0.25">
      <c r="A239" s="1">
        <v>44150</v>
      </c>
      <c r="C239" s="1"/>
    </row>
    <row r="240" spans="1:3" x14ac:dyDescent="0.25">
      <c r="A240" s="1">
        <v>44190</v>
      </c>
      <c r="C240" s="1"/>
    </row>
    <row r="241" spans="1:3" x14ac:dyDescent="0.25">
      <c r="A241" s="1">
        <v>44197</v>
      </c>
      <c r="C241" s="1"/>
    </row>
    <row r="242" spans="1:3" x14ac:dyDescent="0.25">
      <c r="A242" s="1">
        <v>44242</v>
      </c>
      <c r="C242" s="1"/>
    </row>
    <row r="243" spans="1:3" x14ac:dyDescent="0.25">
      <c r="A243" s="1">
        <v>44243</v>
      </c>
      <c r="C243" s="1"/>
    </row>
    <row r="244" spans="1:3" x14ac:dyDescent="0.25">
      <c r="A244" s="1">
        <v>44288</v>
      </c>
      <c r="C244" s="1"/>
    </row>
    <row r="245" spans="1:3" x14ac:dyDescent="0.25">
      <c r="A245" s="1">
        <v>44307</v>
      </c>
      <c r="C245" s="1"/>
    </row>
    <row r="246" spans="1:3" x14ac:dyDescent="0.25">
      <c r="A246" s="1">
        <v>44317</v>
      </c>
      <c r="C246" s="1"/>
    </row>
    <row r="247" spans="1:3" x14ac:dyDescent="0.25">
      <c r="A247" s="1">
        <v>44350</v>
      </c>
      <c r="C247" s="1"/>
    </row>
    <row r="248" spans="1:3" x14ac:dyDescent="0.25">
      <c r="A248" s="1">
        <v>44446</v>
      </c>
      <c r="C248" s="1"/>
    </row>
    <row r="249" spans="1:3" x14ac:dyDescent="0.25">
      <c r="A249" s="1">
        <v>44481</v>
      </c>
      <c r="C249" s="1"/>
    </row>
    <row r="250" spans="1:3" x14ac:dyDescent="0.25">
      <c r="A250" s="1">
        <v>44502</v>
      </c>
      <c r="C250" s="1"/>
    </row>
    <row r="251" spans="1:3" x14ac:dyDescent="0.25">
      <c r="A251" s="1">
        <v>44515</v>
      </c>
      <c r="C251" s="1"/>
    </row>
    <row r="252" spans="1:3" x14ac:dyDescent="0.25">
      <c r="A252" s="1">
        <v>44555</v>
      </c>
      <c r="C252" s="1"/>
    </row>
    <row r="253" spans="1:3" x14ac:dyDescent="0.25">
      <c r="A253" s="1">
        <v>44562</v>
      </c>
      <c r="C253" s="1"/>
    </row>
    <row r="254" spans="1:3" x14ac:dyDescent="0.25">
      <c r="A254" s="1">
        <v>44620</v>
      </c>
      <c r="C254" s="1"/>
    </row>
    <row r="255" spans="1:3" x14ac:dyDescent="0.25">
      <c r="A255" s="1">
        <v>44621</v>
      </c>
      <c r="C255" s="1"/>
    </row>
    <row r="256" spans="1:3" x14ac:dyDescent="0.25">
      <c r="A256" s="1">
        <v>44666</v>
      </c>
      <c r="C256" s="1"/>
    </row>
    <row r="257" spans="1:3" x14ac:dyDescent="0.25">
      <c r="A257" s="1">
        <v>44672</v>
      </c>
      <c r="C257" s="1"/>
    </row>
    <row r="258" spans="1:3" x14ac:dyDescent="0.25">
      <c r="A258" s="1">
        <v>44682</v>
      </c>
      <c r="C258" s="1"/>
    </row>
    <row r="259" spans="1:3" x14ac:dyDescent="0.25">
      <c r="A259" s="1">
        <v>44728</v>
      </c>
      <c r="C259" s="1"/>
    </row>
    <row r="260" spans="1:3" x14ac:dyDescent="0.25">
      <c r="A260" s="1">
        <v>44811</v>
      </c>
      <c r="C260" s="1"/>
    </row>
    <row r="261" spans="1:3" x14ac:dyDescent="0.25">
      <c r="A261" s="1">
        <v>44846</v>
      </c>
      <c r="C261" s="1"/>
    </row>
    <row r="262" spans="1:3" x14ac:dyDescent="0.25">
      <c r="A262" s="1">
        <v>44867</v>
      </c>
      <c r="C262" s="1"/>
    </row>
    <row r="263" spans="1:3" x14ac:dyDescent="0.25">
      <c r="A263" s="1">
        <v>44880</v>
      </c>
      <c r="C263" s="1"/>
    </row>
    <row r="264" spans="1:3" x14ac:dyDescent="0.25">
      <c r="A264" s="1">
        <v>44920</v>
      </c>
      <c r="C264" s="1"/>
    </row>
    <row r="265" spans="1:3" x14ac:dyDescent="0.25">
      <c r="A265" s="1">
        <v>44927</v>
      </c>
      <c r="C265" s="1"/>
    </row>
    <row r="266" spans="1:3" x14ac:dyDescent="0.25">
      <c r="A266" s="1">
        <v>44977</v>
      </c>
      <c r="C266" s="1"/>
    </row>
    <row r="267" spans="1:3" x14ac:dyDescent="0.25">
      <c r="A267" s="1">
        <v>44978</v>
      </c>
      <c r="C267" s="1"/>
    </row>
    <row r="268" spans="1:3" x14ac:dyDescent="0.25">
      <c r="A268" s="1">
        <v>45023</v>
      </c>
      <c r="C268" s="1"/>
    </row>
    <row r="269" spans="1:3" x14ac:dyDescent="0.25">
      <c r="A269" s="1">
        <v>45037</v>
      </c>
      <c r="C269" s="1"/>
    </row>
    <row r="270" spans="1:3" x14ac:dyDescent="0.25">
      <c r="A270" s="1">
        <v>45047</v>
      </c>
      <c r="C270" s="1"/>
    </row>
    <row r="271" spans="1:3" x14ac:dyDescent="0.25">
      <c r="A271" s="1">
        <v>45085</v>
      </c>
      <c r="C271" s="1"/>
    </row>
    <row r="272" spans="1:3" x14ac:dyDescent="0.25">
      <c r="A272" s="1">
        <v>45176</v>
      </c>
      <c r="C272" s="1"/>
    </row>
    <row r="273" spans="1:3" x14ac:dyDescent="0.25">
      <c r="A273" s="1">
        <v>45211</v>
      </c>
      <c r="C273" s="1"/>
    </row>
    <row r="274" spans="1:3" x14ac:dyDescent="0.25">
      <c r="A274" s="1">
        <v>45232</v>
      </c>
      <c r="C274" s="1"/>
    </row>
    <row r="275" spans="1:3" x14ac:dyDescent="0.25">
      <c r="A275" s="1">
        <v>45245</v>
      </c>
      <c r="C275" s="1"/>
    </row>
    <row r="276" spans="1:3" x14ac:dyDescent="0.25">
      <c r="A276" s="1">
        <v>45285</v>
      </c>
      <c r="C276" s="1"/>
    </row>
    <row r="277" spans="1:3" x14ac:dyDescent="0.25">
      <c r="A277" s="1">
        <v>45292</v>
      </c>
      <c r="C277" s="1"/>
    </row>
    <row r="278" spans="1:3" x14ac:dyDescent="0.25">
      <c r="A278" s="1">
        <v>45334</v>
      </c>
      <c r="C278" s="1"/>
    </row>
    <row r="279" spans="1:3" x14ac:dyDescent="0.25">
      <c r="A279" s="1">
        <v>45335</v>
      </c>
      <c r="C279" s="1"/>
    </row>
    <row r="280" spans="1:3" x14ac:dyDescent="0.25">
      <c r="A280" s="1">
        <v>45380</v>
      </c>
      <c r="C280" s="1"/>
    </row>
    <row r="281" spans="1:3" x14ac:dyDescent="0.25">
      <c r="A281" s="1">
        <v>45403</v>
      </c>
      <c r="C281" s="1"/>
    </row>
    <row r="282" spans="1:3" x14ac:dyDescent="0.25">
      <c r="A282" s="1">
        <v>45413</v>
      </c>
      <c r="C282" s="1"/>
    </row>
    <row r="283" spans="1:3" x14ac:dyDescent="0.25">
      <c r="A283" s="1">
        <v>45442</v>
      </c>
      <c r="C283" s="1"/>
    </row>
    <row r="284" spans="1:3" x14ac:dyDescent="0.25">
      <c r="A284" s="1">
        <v>45542</v>
      </c>
      <c r="C284" s="1"/>
    </row>
    <row r="285" spans="1:3" x14ac:dyDescent="0.25">
      <c r="A285" s="1">
        <v>45577</v>
      </c>
      <c r="C285" s="1"/>
    </row>
    <row r="286" spans="1:3" x14ac:dyDescent="0.25">
      <c r="A286" s="1">
        <v>45598</v>
      </c>
      <c r="C286" s="1"/>
    </row>
    <row r="287" spans="1:3" x14ac:dyDescent="0.25">
      <c r="A287" s="1">
        <v>45611</v>
      </c>
      <c r="C287" s="1"/>
    </row>
    <row r="288" spans="1:3" x14ac:dyDescent="0.25">
      <c r="A288" s="1">
        <v>45651</v>
      </c>
      <c r="C288" s="1"/>
    </row>
    <row r="289" spans="1:3" x14ac:dyDescent="0.25">
      <c r="A289" s="1">
        <v>45658</v>
      </c>
      <c r="C289" s="1"/>
    </row>
    <row r="290" spans="1:3" x14ac:dyDescent="0.25">
      <c r="A290" s="1">
        <v>45719</v>
      </c>
      <c r="C290" s="1"/>
    </row>
    <row r="291" spans="1:3" x14ac:dyDescent="0.25">
      <c r="A291" s="1">
        <v>45720</v>
      </c>
      <c r="C291" s="1"/>
    </row>
    <row r="292" spans="1:3" x14ac:dyDescent="0.25">
      <c r="A292" s="1">
        <v>45765</v>
      </c>
      <c r="C292" s="1"/>
    </row>
    <row r="293" spans="1:3" x14ac:dyDescent="0.25">
      <c r="A293" s="1">
        <v>45768</v>
      </c>
      <c r="C293" s="1"/>
    </row>
    <row r="294" spans="1:3" x14ac:dyDescent="0.25">
      <c r="A294" s="1">
        <v>45778</v>
      </c>
      <c r="C294" s="1"/>
    </row>
    <row r="295" spans="1:3" x14ac:dyDescent="0.25">
      <c r="A295" s="1">
        <v>45827</v>
      </c>
      <c r="C295" s="1"/>
    </row>
    <row r="296" spans="1:3" x14ac:dyDescent="0.25">
      <c r="A296" s="1">
        <v>45907</v>
      </c>
      <c r="C296" s="1"/>
    </row>
    <row r="297" spans="1:3" x14ac:dyDescent="0.25">
      <c r="A297" s="1">
        <v>45942</v>
      </c>
      <c r="C297" s="1"/>
    </row>
    <row r="298" spans="1:3" x14ac:dyDescent="0.25">
      <c r="A298" s="1">
        <v>45963</v>
      </c>
      <c r="C298" s="1"/>
    </row>
    <row r="299" spans="1:3" x14ac:dyDescent="0.25">
      <c r="A299" s="1">
        <v>45976</v>
      </c>
      <c r="C299" s="1"/>
    </row>
    <row r="300" spans="1:3" x14ac:dyDescent="0.25">
      <c r="A300" s="1">
        <v>46016</v>
      </c>
      <c r="C300" s="1"/>
    </row>
    <row r="301" spans="1:3" x14ac:dyDescent="0.25">
      <c r="A301" s="1">
        <v>46023</v>
      </c>
      <c r="C301" s="1"/>
    </row>
    <row r="302" spans="1:3" x14ac:dyDescent="0.25">
      <c r="A302" s="1">
        <v>46069</v>
      </c>
      <c r="C302" s="1"/>
    </row>
    <row r="303" spans="1:3" x14ac:dyDescent="0.25">
      <c r="A303" s="1">
        <v>46070</v>
      </c>
      <c r="C303" s="1"/>
    </row>
    <row r="304" spans="1:3" x14ac:dyDescent="0.25">
      <c r="A304" s="1">
        <v>46115</v>
      </c>
      <c r="C304" s="1"/>
    </row>
    <row r="305" spans="1:3" x14ac:dyDescent="0.25">
      <c r="A305" s="1">
        <v>46133</v>
      </c>
      <c r="C305" s="1"/>
    </row>
    <row r="306" spans="1:3" x14ac:dyDescent="0.25">
      <c r="A306" s="1">
        <v>46143</v>
      </c>
      <c r="C306" s="1"/>
    </row>
    <row r="307" spans="1:3" x14ac:dyDescent="0.25">
      <c r="A307" s="1">
        <v>46177</v>
      </c>
      <c r="C307" s="1"/>
    </row>
    <row r="308" spans="1:3" x14ac:dyDescent="0.25">
      <c r="A308" s="1">
        <v>46272</v>
      </c>
      <c r="C308" s="1"/>
    </row>
    <row r="309" spans="1:3" x14ac:dyDescent="0.25">
      <c r="A309" s="1">
        <v>46307</v>
      </c>
      <c r="C309" s="1"/>
    </row>
    <row r="310" spans="1:3" x14ac:dyDescent="0.25">
      <c r="A310" s="1">
        <v>46328</v>
      </c>
      <c r="C310" s="1"/>
    </row>
    <row r="311" spans="1:3" x14ac:dyDescent="0.25">
      <c r="A311" s="1">
        <v>46341</v>
      </c>
      <c r="C311" s="1"/>
    </row>
    <row r="312" spans="1:3" x14ac:dyDescent="0.25">
      <c r="A312" s="1">
        <v>46381</v>
      </c>
      <c r="C312" s="1"/>
    </row>
    <row r="313" spans="1:3" x14ac:dyDescent="0.25">
      <c r="A313" s="1">
        <v>46388</v>
      </c>
      <c r="C313" s="1"/>
    </row>
    <row r="314" spans="1:3" x14ac:dyDescent="0.25">
      <c r="A314" s="1">
        <v>46426</v>
      </c>
      <c r="C314" s="1"/>
    </row>
    <row r="315" spans="1:3" x14ac:dyDescent="0.25">
      <c r="A315" s="1">
        <v>46427</v>
      </c>
      <c r="C315" s="1"/>
    </row>
    <row r="316" spans="1:3" x14ac:dyDescent="0.25">
      <c r="A316" s="1">
        <v>46472</v>
      </c>
      <c r="C316" s="1"/>
    </row>
    <row r="317" spans="1:3" x14ac:dyDescent="0.25">
      <c r="A317" s="1">
        <v>46498</v>
      </c>
      <c r="C317" s="1"/>
    </row>
    <row r="318" spans="1:3" x14ac:dyDescent="0.25">
      <c r="A318" s="1">
        <v>46508</v>
      </c>
      <c r="C318" s="1"/>
    </row>
    <row r="319" spans="1:3" x14ac:dyDescent="0.25">
      <c r="A319" s="1">
        <v>46534</v>
      </c>
      <c r="C319" s="1"/>
    </row>
    <row r="320" spans="1:3" x14ac:dyDescent="0.25">
      <c r="A320" s="1">
        <v>46637</v>
      </c>
      <c r="C320" s="1"/>
    </row>
    <row r="321" spans="1:3" x14ac:dyDescent="0.25">
      <c r="A321" s="1">
        <v>46672</v>
      </c>
      <c r="C321" s="1"/>
    </row>
    <row r="322" spans="1:3" x14ac:dyDescent="0.25">
      <c r="A322" s="1">
        <v>46693</v>
      </c>
      <c r="C322" s="1"/>
    </row>
    <row r="323" spans="1:3" x14ac:dyDescent="0.25">
      <c r="A323" s="1">
        <v>46706</v>
      </c>
      <c r="C323" s="1"/>
    </row>
    <row r="324" spans="1:3" x14ac:dyDescent="0.25">
      <c r="A324" s="1">
        <v>46746</v>
      </c>
      <c r="C324" s="1"/>
    </row>
    <row r="325" spans="1:3" x14ac:dyDescent="0.25">
      <c r="A325" s="1">
        <v>46753</v>
      </c>
      <c r="C325" s="1"/>
    </row>
    <row r="326" spans="1:3" x14ac:dyDescent="0.25">
      <c r="A326" s="1">
        <v>46811</v>
      </c>
      <c r="C326" s="1"/>
    </row>
    <row r="327" spans="1:3" x14ac:dyDescent="0.25">
      <c r="A327" s="1">
        <v>46812</v>
      </c>
      <c r="C327" s="1"/>
    </row>
    <row r="328" spans="1:3" x14ac:dyDescent="0.25">
      <c r="A328" s="1">
        <v>46857</v>
      </c>
      <c r="C328" s="1"/>
    </row>
    <row r="329" spans="1:3" x14ac:dyDescent="0.25">
      <c r="A329" s="1">
        <v>46864</v>
      </c>
      <c r="C329" s="1"/>
    </row>
    <row r="330" spans="1:3" x14ac:dyDescent="0.25">
      <c r="A330" s="1">
        <v>46874</v>
      </c>
      <c r="C330" s="1"/>
    </row>
    <row r="331" spans="1:3" x14ac:dyDescent="0.25">
      <c r="A331" s="1">
        <v>46919</v>
      </c>
      <c r="C331" s="1"/>
    </row>
    <row r="332" spans="1:3" x14ac:dyDescent="0.25">
      <c r="A332" s="1">
        <v>47003</v>
      </c>
      <c r="C332" s="1"/>
    </row>
    <row r="333" spans="1:3" x14ac:dyDescent="0.25">
      <c r="A333" s="1">
        <v>47038</v>
      </c>
      <c r="C333" s="1"/>
    </row>
    <row r="334" spans="1:3" x14ac:dyDescent="0.25">
      <c r="A334" s="1">
        <v>47059</v>
      </c>
      <c r="C334" s="1"/>
    </row>
    <row r="335" spans="1:3" x14ac:dyDescent="0.25">
      <c r="A335" s="1">
        <v>47072</v>
      </c>
      <c r="C335" s="1"/>
    </row>
    <row r="336" spans="1:3" x14ac:dyDescent="0.25">
      <c r="A336" s="1">
        <v>47112</v>
      </c>
      <c r="C336" s="1"/>
    </row>
    <row r="337" spans="1:3" x14ac:dyDescent="0.25">
      <c r="A337" s="1">
        <v>47119</v>
      </c>
      <c r="C337" s="1"/>
    </row>
    <row r="338" spans="1:3" x14ac:dyDescent="0.25">
      <c r="A338" s="1">
        <v>47161</v>
      </c>
      <c r="C338" s="1"/>
    </row>
    <row r="339" spans="1:3" x14ac:dyDescent="0.25">
      <c r="A339" s="1">
        <v>47162</v>
      </c>
      <c r="C339" s="1"/>
    </row>
    <row r="340" spans="1:3" x14ac:dyDescent="0.25">
      <c r="A340" s="1">
        <v>47207</v>
      </c>
      <c r="C340" s="1"/>
    </row>
    <row r="341" spans="1:3" x14ac:dyDescent="0.25">
      <c r="A341" s="1">
        <v>47229</v>
      </c>
      <c r="C341" s="1"/>
    </row>
    <row r="342" spans="1:3" x14ac:dyDescent="0.25">
      <c r="A342" s="1">
        <v>47239</v>
      </c>
      <c r="C342" s="1"/>
    </row>
    <row r="343" spans="1:3" x14ac:dyDescent="0.25">
      <c r="A343" s="1">
        <v>47269</v>
      </c>
      <c r="C343" s="1"/>
    </row>
    <row r="344" spans="1:3" x14ac:dyDescent="0.25">
      <c r="A344" s="1">
        <v>47368</v>
      </c>
      <c r="C344" s="1"/>
    </row>
    <row r="345" spans="1:3" x14ac:dyDescent="0.25">
      <c r="A345" s="1">
        <v>47403</v>
      </c>
      <c r="C345" s="1"/>
    </row>
    <row r="346" spans="1:3" x14ac:dyDescent="0.25">
      <c r="A346" s="1">
        <v>47424</v>
      </c>
      <c r="C346" s="1"/>
    </row>
    <row r="347" spans="1:3" x14ac:dyDescent="0.25">
      <c r="A347" s="1">
        <v>47437</v>
      </c>
      <c r="C347" s="1"/>
    </row>
    <row r="348" spans="1:3" x14ac:dyDescent="0.25">
      <c r="A348" s="1">
        <v>47477</v>
      </c>
      <c r="C348" s="1"/>
    </row>
    <row r="349" spans="1:3" x14ac:dyDescent="0.25">
      <c r="A349" s="1">
        <v>47484</v>
      </c>
      <c r="C349" s="1"/>
    </row>
    <row r="350" spans="1:3" x14ac:dyDescent="0.25">
      <c r="A350" s="1">
        <v>47546</v>
      </c>
      <c r="C350" s="1"/>
    </row>
    <row r="351" spans="1:3" x14ac:dyDescent="0.25">
      <c r="A351" s="1">
        <v>47547</v>
      </c>
      <c r="C351" s="1"/>
    </row>
    <row r="352" spans="1:3" x14ac:dyDescent="0.25">
      <c r="A352" s="1">
        <v>47592</v>
      </c>
      <c r="C352" s="1"/>
    </row>
    <row r="353" spans="1:3" x14ac:dyDescent="0.25">
      <c r="A353" s="1">
        <v>47594</v>
      </c>
      <c r="C353" s="1"/>
    </row>
    <row r="354" spans="1:3" x14ac:dyDescent="0.25">
      <c r="A354" s="1">
        <v>47604</v>
      </c>
      <c r="C354" s="1"/>
    </row>
    <row r="355" spans="1:3" x14ac:dyDescent="0.25">
      <c r="A355" s="1">
        <v>47654</v>
      </c>
      <c r="C355" s="1"/>
    </row>
    <row r="356" spans="1:3" x14ac:dyDescent="0.25">
      <c r="A356" s="1">
        <v>47733</v>
      </c>
      <c r="C356" s="1"/>
    </row>
    <row r="357" spans="1:3" x14ac:dyDescent="0.25">
      <c r="A357" s="1">
        <v>47768</v>
      </c>
      <c r="C357" s="1"/>
    </row>
    <row r="358" spans="1:3" x14ac:dyDescent="0.25">
      <c r="A358" s="1">
        <v>47789</v>
      </c>
      <c r="C358" s="1"/>
    </row>
    <row r="359" spans="1:3" x14ac:dyDescent="0.25">
      <c r="A359" s="1">
        <v>47802</v>
      </c>
      <c r="C359" s="1"/>
    </row>
    <row r="360" spans="1:3" x14ac:dyDescent="0.25">
      <c r="A360" s="1">
        <v>47842</v>
      </c>
      <c r="C360" s="1"/>
    </row>
    <row r="361" spans="1:3" x14ac:dyDescent="0.25">
      <c r="A361" s="1">
        <v>47849</v>
      </c>
      <c r="C361" s="1"/>
    </row>
    <row r="362" spans="1:3" x14ac:dyDescent="0.25">
      <c r="A362" s="1">
        <v>47903</v>
      </c>
      <c r="C362" s="1"/>
    </row>
    <row r="363" spans="1:3" x14ac:dyDescent="0.25">
      <c r="A363" s="1">
        <v>47904</v>
      </c>
      <c r="C363" s="1"/>
    </row>
    <row r="364" spans="1:3" x14ac:dyDescent="0.25">
      <c r="A364" s="1">
        <v>47949</v>
      </c>
      <c r="C364" s="1"/>
    </row>
    <row r="365" spans="1:3" x14ac:dyDescent="0.25">
      <c r="A365" s="1">
        <v>47959</v>
      </c>
      <c r="C365" s="1"/>
    </row>
    <row r="366" spans="1:3" x14ac:dyDescent="0.25">
      <c r="A366" s="1">
        <v>47969</v>
      </c>
      <c r="C366" s="1"/>
    </row>
    <row r="367" spans="1:3" x14ac:dyDescent="0.25">
      <c r="A367" s="1">
        <v>48011</v>
      </c>
      <c r="C367" s="1"/>
    </row>
    <row r="368" spans="1:3" x14ac:dyDescent="0.25">
      <c r="A368" s="1">
        <v>48098</v>
      </c>
      <c r="C368" s="1"/>
    </row>
    <row r="369" spans="1:3" x14ac:dyDescent="0.25">
      <c r="A369" s="1">
        <v>48133</v>
      </c>
      <c r="C369" s="1"/>
    </row>
    <row r="370" spans="1:3" x14ac:dyDescent="0.25">
      <c r="A370" s="1">
        <v>48154</v>
      </c>
      <c r="C370" s="1"/>
    </row>
    <row r="371" spans="1:3" x14ac:dyDescent="0.25">
      <c r="A371" s="1">
        <v>48167</v>
      </c>
      <c r="C371" s="1"/>
    </row>
    <row r="372" spans="1:3" x14ac:dyDescent="0.25">
      <c r="A372" s="1">
        <v>48207</v>
      </c>
      <c r="C372" s="1"/>
    </row>
    <row r="373" spans="1:3" x14ac:dyDescent="0.25">
      <c r="A373" s="1">
        <v>48214</v>
      </c>
      <c r="C373" s="1"/>
    </row>
    <row r="374" spans="1:3" x14ac:dyDescent="0.25">
      <c r="A374" s="1">
        <v>48253</v>
      </c>
      <c r="C374" s="1"/>
    </row>
    <row r="375" spans="1:3" x14ac:dyDescent="0.25">
      <c r="A375" s="1">
        <v>48254</v>
      </c>
      <c r="C375" s="1"/>
    </row>
    <row r="376" spans="1:3" x14ac:dyDescent="0.25">
      <c r="A376" s="1">
        <v>48299</v>
      </c>
      <c r="C376" s="1"/>
    </row>
    <row r="377" spans="1:3" x14ac:dyDescent="0.25">
      <c r="A377" s="1">
        <v>48325</v>
      </c>
      <c r="C377" s="1"/>
    </row>
    <row r="378" spans="1:3" x14ac:dyDescent="0.25">
      <c r="A378" s="1">
        <v>48335</v>
      </c>
      <c r="C378" s="1"/>
    </row>
    <row r="379" spans="1:3" x14ac:dyDescent="0.25">
      <c r="A379" s="1">
        <v>48361</v>
      </c>
      <c r="C379" s="1"/>
    </row>
    <row r="380" spans="1:3" x14ac:dyDescent="0.25">
      <c r="A380" s="1">
        <v>48464</v>
      </c>
      <c r="C380" s="1"/>
    </row>
    <row r="381" spans="1:3" x14ac:dyDescent="0.25">
      <c r="A381" s="1">
        <v>48499</v>
      </c>
      <c r="C381" s="1"/>
    </row>
    <row r="382" spans="1:3" x14ac:dyDescent="0.25">
      <c r="A382" s="1">
        <v>48520</v>
      </c>
      <c r="C382" s="1"/>
    </row>
    <row r="383" spans="1:3" x14ac:dyDescent="0.25">
      <c r="A383" s="1">
        <v>48533</v>
      </c>
      <c r="C383" s="1"/>
    </row>
    <row r="384" spans="1:3" x14ac:dyDescent="0.25">
      <c r="A384" s="1">
        <v>48573</v>
      </c>
      <c r="C384" s="1"/>
    </row>
    <row r="385" spans="1:3" x14ac:dyDescent="0.25">
      <c r="A385" s="1">
        <v>48580</v>
      </c>
      <c r="C385" s="1"/>
    </row>
    <row r="386" spans="1:3" x14ac:dyDescent="0.25">
      <c r="A386" s="1">
        <v>48638</v>
      </c>
      <c r="C386" s="1"/>
    </row>
    <row r="387" spans="1:3" x14ac:dyDescent="0.25">
      <c r="A387" s="1">
        <v>48639</v>
      </c>
      <c r="C387" s="1"/>
    </row>
    <row r="388" spans="1:3" x14ac:dyDescent="0.25">
      <c r="A388" s="1">
        <v>48684</v>
      </c>
      <c r="C388" s="1"/>
    </row>
    <row r="389" spans="1:3" x14ac:dyDescent="0.25">
      <c r="A389" s="1">
        <v>48690</v>
      </c>
      <c r="C389" s="1"/>
    </row>
    <row r="390" spans="1:3" x14ac:dyDescent="0.25">
      <c r="A390" s="1">
        <v>48700</v>
      </c>
      <c r="C390" s="1"/>
    </row>
    <row r="391" spans="1:3" x14ac:dyDescent="0.25">
      <c r="A391" s="1">
        <v>48746</v>
      </c>
      <c r="C391" s="1"/>
    </row>
    <row r="392" spans="1:3" x14ac:dyDescent="0.25">
      <c r="A392" s="1">
        <v>48829</v>
      </c>
      <c r="C392" s="1"/>
    </row>
    <row r="393" spans="1:3" x14ac:dyDescent="0.25">
      <c r="A393" s="1">
        <v>48864</v>
      </c>
      <c r="C393" s="1"/>
    </row>
    <row r="394" spans="1:3" x14ac:dyDescent="0.25">
      <c r="A394" s="1">
        <v>48885</v>
      </c>
      <c r="C394" s="1"/>
    </row>
    <row r="395" spans="1:3" x14ac:dyDescent="0.25">
      <c r="A395" s="1">
        <v>48898</v>
      </c>
      <c r="C395" s="1"/>
    </row>
    <row r="396" spans="1:3" x14ac:dyDescent="0.25">
      <c r="A396" s="1">
        <v>48938</v>
      </c>
      <c r="C396" s="1"/>
    </row>
    <row r="397" spans="1:3" x14ac:dyDescent="0.25">
      <c r="A397" s="1">
        <v>48945</v>
      </c>
      <c r="C397" s="1"/>
    </row>
    <row r="398" spans="1:3" x14ac:dyDescent="0.25">
      <c r="A398" s="1">
        <v>48995</v>
      </c>
      <c r="C398" s="1"/>
    </row>
    <row r="399" spans="1:3" x14ac:dyDescent="0.25">
      <c r="A399" s="1">
        <v>48996</v>
      </c>
      <c r="C399" s="1"/>
    </row>
    <row r="400" spans="1:3" x14ac:dyDescent="0.25">
      <c r="A400" s="1">
        <v>49041</v>
      </c>
      <c r="C400" s="1"/>
    </row>
    <row r="401" spans="1:3" x14ac:dyDescent="0.25">
      <c r="A401" s="1">
        <v>49055</v>
      </c>
      <c r="C401" s="1"/>
    </row>
    <row r="402" spans="1:3" x14ac:dyDescent="0.25">
      <c r="A402" s="1">
        <v>49065</v>
      </c>
      <c r="C402" s="1"/>
    </row>
    <row r="403" spans="1:3" x14ac:dyDescent="0.25">
      <c r="A403" s="1">
        <v>49103</v>
      </c>
      <c r="C403" s="1"/>
    </row>
    <row r="404" spans="1:3" x14ac:dyDescent="0.25">
      <c r="A404" s="1">
        <v>49194</v>
      </c>
      <c r="C404" s="1"/>
    </row>
    <row r="405" spans="1:3" x14ac:dyDescent="0.25">
      <c r="A405" s="1">
        <v>49229</v>
      </c>
      <c r="C405" s="1"/>
    </row>
    <row r="406" spans="1:3" x14ac:dyDescent="0.25">
      <c r="A406" s="1">
        <v>49250</v>
      </c>
      <c r="C406" s="1"/>
    </row>
    <row r="407" spans="1:3" x14ac:dyDescent="0.25">
      <c r="A407" s="1">
        <v>49263</v>
      </c>
      <c r="C407" s="1"/>
    </row>
    <row r="408" spans="1:3" x14ac:dyDescent="0.25">
      <c r="A408" s="1">
        <v>49303</v>
      </c>
      <c r="C408" s="1"/>
    </row>
    <row r="409" spans="1:3" x14ac:dyDescent="0.25">
      <c r="A409" s="1">
        <v>49310</v>
      </c>
      <c r="C409" s="1"/>
    </row>
    <row r="410" spans="1:3" x14ac:dyDescent="0.25">
      <c r="A410" s="1">
        <v>49345</v>
      </c>
      <c r="C410" s="1"/>
    </row>
    <row r="411" spans="1:3" x14ac:dyDescent="0.25">
      <c r="A411" s="1">
        <v>49346</v>
      </c>
      <c r="C411" s="1"/>
    </row>
    <row r="412" spans="1:3" x14ac:dyDescent="0.25">
      <c r="A412" s="1">
        <v>49391</v>
      </c>
      <c r="C412" s="1"/>
    </row>
    <row r="413" spans="1:3" x14ac:dyDescent="0.25">
      <c r="A413" s="1">
        <v>49420</v>
      </c>
      <c r="C413" s="1"/>
    </row>
    <row r="414" spans="1:3" x14ac:dyDescent="0.25">
      <c r="A414" s="1">
        <v>49430</v>
      </c>
      <c r="C414" s="1"/>
    </row>
    <row r="415" spans="1:3" x14ac:dyDescent="0.25">
      <c r="A415" s="1">
        <v>49453</v>
      </c>
      <c r="C415" s="1"/>
    </row>
    <row r="416" spans="1:3" x14ac:dyDescent="0.25">
      <c r="A416" s="1">
        <v>49559</v>
      </c>
      <c r="C416" s="1"/>
    </row>
    <row r="417" spans="1:3" x14ac:dyDescent="0.25">
      <c r="A417" s="1">
        <v>49594</v>
      </c>
      <c r="C417" s="1"/>
    </row>
    <row r="418" spans="1:3" x14ac:dyDescent="0.25">
      <c r="A418" s="1">
        <v>49615</v>
      </c>
      <c r="C418" s="1"/>
    </row>
    <row r="419" spans="1:3" x14ac:dyDescent="0.25">
      <c r="A419" s="1">
        <v>49628</v>
      </c>
      <c r="C419" s="1"/>
    </row>
    <row r="420" spans="1:3" x14ac:dyDescent="0.25">
      <c r="A420" s="1">
        <v>49668</v>
      </c>
      <c r="C420" s="1"/>
    </row>
    <row r="421" spans="1:3" x14ac:dyDescent="0.25">
      <c r="A421" s="1">
        <v>49675</v>
      </c>
      <c r="C421" s="1"/>
    </row>
    <row r="422" spans="1:3" x14ac:dyDescent="0.25">
      <c r="A422" s="1">
        <v>49730</v>
      </c>
      <c r="C422" s="1"/>
    </row>
    <row r="423" spans="1:3" x14ac:dyDescent="0.25">
      <c r="A423" s="1">
        <v>49731</v>
      </c>
      <c r="C423" s="1"/>
    </row>
    <row r="424" spans="1:3" x14ac:dyDescent="0.25">
      <c r="A424" s="1">
        <v>49776</v>
      </c>
      <c r="C424" s="1"/>
    </row>
    <row r="425" spans="1:3" x14ac:dyDescent="0.25">
      <c r="A425" s="1">
        <v>49786</v>
      </c>
      <c r="C425" s="1"/>
    </row>
    <row r="426" spans="1:3" x14ac:dyDescent="0.25">
      <c r="A426" s="1">
        <v>49796</v>
      </c>
      <c r="C426" s="1"/>
    </row>
    <row r="427" spans="1:3" x14ac:dyDescent="0.25">
      <c r="A427" s="1">
        <v>49838</v>
      </c>
      <c r="C427" s="1"/>
    </row>
    <row r="428" spans="1:3" x14ac:dyDescent="0.25">
      <c r="A428" s="1">
        <v>49925</v>
      </c>
      <c r="C428" s="1"/>
    </row>
    <row r="429" spans="1:3" x14ac:dyDescent="0.25">
      <c r="A429" s="1">
        <v>49960</v>
      </c>
      <c r="C429" s="1"/>
    </row>
    <row r="430" spans="1:3" x14ac:dyDescent="0.25">
      <c r="A430" s="1">
        <v>49981</v>
      </c>
      <c r="C430" s="1"/>
    </row>
    <row r="431" spans="1:3" x14ac:dyDescent="0.25">
      <c r="A431" s="1">
        <v>49994</v>
      </c>
      <c r="C431" s="1"/>
    </row>
    <row r="432" spans="1:3" x14ac:dyDescent="0.25">
      <c r="A432" s="1">
        <v>50034</v>
      </c>
      <c r="C432" s="1"/>
    </row>
    <row r="433" spans="1:3" x14ac:dyDescent="0.25">
      <c r="A433" s="1">
        <v>50041</v>
      </c>
      <c r="C433" s="1"/>
    </row>
    <row r="434" spans="1:3" x14ac:dyDescent="0.25">
      <c r="A434" s="1">
        <v>50087</v>
      </c>
      <c r="C434" s="1"/>
    </row>
    <row r="435" spans="1:3" x14ac:dyDescent="0.25">
      <c r="A435" s="1">
        <v>50088</v>
      </c>
      <c r="C435" s="1"/>
    </row>
    <row r="436" spans="1:3" x14ac:dyDescent="0.25">
      <c r="A436" s="1">
        <v>50133</v>
      </c>
      <c r="C436" s="1"/>
    </row>
    <row r="437" spans="1:3" x14ac:dyDescent="0.25">
      <c r="A437" s="1">
        <v>50151</v>
      </c>
      <c r="C437" s="1"/>
    </row>
    <row r="438" spans="1:3" x14ac:dyDescent="0.25">
      <c r="A438" s="1">
        <v>50161</v>
      </c>
      <c r="C438" s="1"/>
    </row>
    <row r="439" spans="1:3" x14ac:dyDescent="0.25">
      <c r="A439" s="1">
        <v>50195</v>
      </c>
      <c r="C439" s="1"/>
    </row>
    <row r="440" spans="1:3" x14ac:dyDescent="0.25">
      <c r="A440" s="1">
        <v>50290</v>
      </c>
      <c r="C440" s="1"/>
    </row>
    <row r="441" spans="1:3" x14ac:dyDescent="0.25">
      <c r="A441" s="1">
        <v>50325</v>
      </c>
      <c r="C441" s="1"/>
    </row>
    <row r="442" spans="1:3" x14ac:dyDescent="0.25">
      <c r="A442" s="1">
        <v>50346</v>
      </c>
      <c r="C442" s="1"/>
    </row>
    <row r="443" spans="1:3" x14ac:dyDescent="0.25">
      <c r="A443" s="1">
        <v>50359</v>
      </c>
      <c r="C443" s="1"/>
    </row>
    <row r="444" spans="1:3" x14ac:dyDescent="0.25">
      <c r="A444" s="1">
        <v>50399</v>
      </c>
      <c r="C444" s="1"/>
    </row>
    <row r="445" spans="1:3" x14ac:dyDescent="0.25">
      <c r="A445" s="1">
        <v>50406</v>
      </c>
      <c r="C445" s="1"/>
    </row>
    <row r="446" spans="1:3" x14ac:dyDescent="0.25">
      <c r="A446" s="1">
        <v>50472</v>
      </c>
      <c r="C446" s="1"/>
    </row>
    <row r="447" spans="1:3" x14ac:dyDescent="0.25">
      <c r="A447" s="1">
        <v>50473</v>
      </c>
      <c r="C447" s="1"/>
    </row>
    <row r="448" spans="1:3" x14ac:dyDescent="0.25">
      <c r="A448" s="1">
        <v>50516</v>
      </c>
      <c r="C448" s="1"/>
    </row>
    <row r="449" spans="1:3" x14ac:dyDescent="0.25">
      <c r="A449" s="1">
        <v>50518</v>
      </c>
      <c r="C449" s="1"/>
    </row>
    <row r="450" spans="1:3" x14ac:dyDescent="0.25">
      <c r="A450" s="1">
        <v>50526</v>
      </c>
      <c r="C450" s="1"/>
    </row>
    <row r="451" spans="1:3" x14ac:dyDescent="0.25">
      <c r="A451" s="1">
        <v>50580</v>
      </c>
      <c r="C451" s="1"/>
    </row>
    <row r="452" spans="1:3" x14ac:dyDescent="0.25">
      <c r="A452" s="1">
        <v>50655</v>
      </c>
      <c r="C452" s="1"/>
    </row>
    <row r="453" spans="1:3" x14ac:dyDescent="0.25">
      <c r="A453" s="1">
        <v>50690</v>
      </c>
      <c r="C453" s="1"/>
    </row>
    <row r="454" spans="1:3" x14ac:dyDescent="0.25">
      <c r="A454" s="1">
        <v>50711</v>
      </c>
      <c r="C454" s="1"/>
    </row>
    <row r="455" spans="1:3" x14ac:dyDescent="0.25">
      <c r="A455" s="1">
        <v>50724</v>
      </c>
      <c r="C455" s="1"/>
    </row>
    <row r="456" spans="1:3" x14ac:dyDescent="0.25">
      <c r="A456" s="1">
        <v>50764</v>
      </c>
      <c r="C456" s="1"/>
    </row>
    <row r="457" spans="1:3" x14ac:dyDescent="0.25">
      <c r="A457" s="1">
        <v>50771</v>
      </c>
      <c r="C457" s="1"/>
    </row>
    <row r="458" spans="1:3" x14ac:dyDescent="0.25">
      <c r="A458" s="1">
        <v>50822</v>
      </c>
      <c r="C458" s="1"/>
    </row>
    <row r="459" spans="1:3" x14ac:dyDescent="0.25">
      <c r="A459" s="1">
        <v>50823</v>
      </c>
      <c r="C459" s="1"/>
    </row>
    <row r="460" spans="1:3" x14ac:dyDescent="0.25">
      <c r="A460" s="1">
        <v>50868</v>
      </c>
      <c r="C460" s="1"/>
    </row>
    <row r="461" spans="1:3" x14ac:dyDescent="0.25">
      <c r="A461" s="1">
        <v>50881</v>
      </c>
      <c r="C461" s="1"/>
    </row>
    <row r="462" spans="1:3" x14ac:dyDescent="0.25">
      <c r="A462" s="1">
        <v>50891</v>
      </c>
      <c r="C462" s="1"/>
    </row>
    <row r="463" spans="1:3" x14ac:dyDescent="0.25">
      <c r="A463" s="1">
        <v>50930</v>
      </c>
      <c r="C463" s="1"/>
    </row>
    <row r="464" spans="1:3" x14ac:dyDescent="0.25">
      <c r="A464" s="1">
        <v>51020</v>
      </c>
      <c r="C464" s="1"/>
    </row>
    <row r="465" spans="1:3" x14ac:dyDescent="0.25">
      <c r="A465" s="1">
        <v>51055</v>
      </c>
      <c r="C465" s="1"/>
    </row>
    <row r="466" spans="1:3" x14ac:dyDescent="0.25">
      <c r="A466" s="1">
        <v>51076</v>
      </c>
      <c r="C466" s="1"/>
    </row>
    <row r="467" spans="1:3" x14ac:dyDescent="0.25">
      <c r="A467" s="1">
        <v>51089</v>
      </c>
      <c r="C467" s="1"/>
    </row>
    <row r="468" spans="1:3" x14ac:dyDescent="0.25">
      <c r="A468" s="1">
        <v>51129</v>
      </c>
      <c r="C468" s="1"/>
    </row>
    <row r="469" spans="1:3" x14ac:dyDescent="0.25">
      <c r="A469" s="1">
        <v>51136</v>
      </c>
      <c r="C469" s="1"/>
    </row>
    <row r="470" spans="1:3" x14ac:dyDescent="0.25">
      <c r="A470" s="1">
        <v>51179</v>
      </c>
      <c r="C470" s="1"/>
    </row>
    <row r="471" spans="1:3" x14ac:dyDescent="0.25">
      <c r="A471" s="1">
        <v>51180</v>
      </c>
      <c r="C471" s="1"/>
    </row>
    <row r="472" spans="1:3" x14ac:dyDescent="0.25">
      <c r="A472" s="1">
        <v>51225</v>
      </c>
      <c r="C472" s="1"/>
    </row>
    <row r="473" spans="1:3" x14ac:dyDescent="0.25">
      <c r="A473" s="1">
        <v>51247</v>
      </c>
      <c r="C473" s="1"/>
    </row>
    <row r="474" spans="1:3" x14ac:dyDescent="0.25">
      <c r="A474" s="1">
        <v>51257</v>
      </c>
      <c r="C474" s="1"/>
    </row>
    <row r="475" spans="1:3" x14ac:dyDescent="0.25">
      <c r="A475" s="1">
        <v>51287</v>
      </c>
      <c r="C475" s="1"/>
    </row>
    <row r="476" spans="1:3" x14ac:dyDescent="0.25">
      <c r="A476" s="1">
        <v>51386</v>
      </c>
      <c r="C476" s="1"/>
    </row>
    <row r="477" spans="1:3" x14ac:dyDescent="0.25">
      <c r="A477" s="1">
        <v>51421</v>
      </c>
      <c r="C477" s="1"/>
    </row>
    <row r="478" spans="1:3" x14ac:dyDescent="0.25">
      <c r="A478" s="1">
        <v>51442</v>
      </c>
      <c r="C478" s="1"/>
    </row>
    <row r="479" spans="1:3" x14ac:dyDescent="0.25">
      <c r="A479" s="1">
        <v>51455</v>
      </c>
      <c r="C479" s="1"/>
    </row>
    <row r="480" spans="1:3" x14ac:dyDescent="0.25">
      <c r="A480" s="1">
        <v>51495</v>
      </c>
      <c r="C480" s="1"/>
    </row>
    <row r="481" spans="1:3" x14ac:dyDescent="0.25">
      <c r="A481" s="1">
        <v>51502</v>
      </c>
      <c r="C481" s="1"/>
    </row>
    <row r="482" spans="1:3" x14ac:dyDescent="0.25">
      <c r="A482" s="1">
        <v>51564</v>
      </c>
      <c r="C482" s="1"/>
    </row>
    <row r="483" spans="1:3" x14ac:dyDescent="0.25">
      <c r="A483" s="1">
        <v>51565</v>
      </c>
      <c r="C483" s="1"/>
    </row>
    <row r="484" spans="1:3" x14ac:dyDescent="0.25">
      <c r="A484" s="1">
        <v>51610</v>
      </c>
      <c r="C484" s="1"/>
    </row>
    <row r="485" spans="1:3" x14ac:dyDescent="0.25">
      <c r="A485" s="1">
        <v>51612</v>
      </c>
      <c r="C485" s="1"/>
    </row>
    <row r="486" spans="1:3" x14ac:dyDescent="0.25">
      <c r="A486" s="1">
        <v>51622</v>
      </c>
      <c r="C486" s="1"/>
    </row>
    <row r="487" spans="1:3" x14ac:dyDescent="0.25">
      <c r="A487" s="1">
        <v>51672</v>
      </c>
      <c r="C487" s="1"/>
    </row>
    <row r="488" spans="1:3" x14ac:dyDescent="0.25">
      <c r="A488" s="1">
        <v>51751</v>
      </c>
      <c r="C488" s="1"/>
    </row>
    <row r="489" spans="1:3" x14ac:dyDescent="0.25">
      <c r="A489" s="1">
        <v>51786</v>
      </c>
      <c r="C489" s="1"/>
    </row>
    <row r="490" spans="1:3" x14ac:dyDescent="0.25">
      <c r="A490" s="1">
        <v>51807</v>
      </c>
      <c r="C490" s="1"/>
    </row>
    <row r="491" spans="1:3" x14ac:dyDescent="0.25">
      <c r="A491" s="1">
        <v>51820</v>
      </c>
      <c r="C491" s="1"/>
    </row>
    <row r="492" spans="1:3" x14ac:dyDescent="0.25">
      <c r="A492" s="1">
        <v>51860</v>
      </c>
      <c r="C492" s="1"/>
    </row>
    <row r="493" spans="1:3" x14ac:dyDescent="0.25">
      <c r="A493" s="1">
        <v>51867</v>
      </c>
      <c r="C493" s="1"/>
    </row>
    <row r="494" spans="1:3" x14ac:dyDescent="0.25">
      <c r="A494" s="1">
        <v>51914</v>
      </c>
      <c r="C494" s="1"/>
    </row>
    <row r="495" spans="1:3" x14ac:dyDescent="0.25">
      <c r="A495" s="1">
        <v>51915</v>
      </c>
      <c r="C495" s="1"/>
    </row>
    <row r="496" spans="1:3" x14ac:dyDescent="0.25">
      <c r="A496" s="1">
        <v>51960</v>
      </c>
      <c r="C496" s="1"/>
    </row>
    <row r="497" spans="1:3" x14ac:dyDescent="0.25">
      <c r="A497" s="1">
        <v>51977</v>
      </c>
      <c r="C497" s="1"/>
    </row>
    <row r="498" spans="1:3" x14ac:dyDescent="0.25">
      <c r="A498" s="1">
        <v>51987</v>
      </c>
      <c r="C498" s="1"/>
    </row>
    <row r="499" spans="1:3" x14ac:dyDescent="0.25">
      <c r="A499" s="1">
        <v>52022</v>
      </c>
      <c r="C499" s="1"/>
    </row>
    <row r="500" spans="1:3" x14ac:dyDescent="0.25">
      <c r="A500" s="1">
        <v>52116</v>
      </c>
      <c r="C500" s="1"/>
    </row>
    <row r="501" spans="1:3" x14ac:dyDescent="0.25">
      <c r="A501" s="1">
        <v>52151</v>
      </c>
      <c r="C501" s="1"/>
    </row>
    <row r="502" spans="1:3" x14ac:dyDescent="0.25">
      <c r="A502" s="1">
        <v>52172</v>
      </c>
      <c r="C502" s="1"/>
    </row>
    <row r="503" spans="1:3" x14ac:dyDescent="0.25">
      <c r="A503" s="1">
        <v>52185</v>
      </c>
      <c r="C503" s="1"/>
    </row>
    <row r="504" spans="1:3" x14ac:dyDescent="0.25">
      <c r="A504" s="1">
        <v>52225</v>
      </c>
      <c r="C504" s="1"/>
    </row>
    <row r="505" spans="1:3" x14ac:dyDescent="0.25">
      <c r="A505" s="1">
        <v>52232</v>
      </c>
      <c r="C505" s="1"/>
    </row>
    <row r="506" spans="1:3" x14ac:dyDescent="0.25">
      <c r="A506" s="1">
        <v>52271</v>
      </c>
      <c r="C506" s="1"/>
    </row>
    <row r="507" spans="1:3" x14ac:dyDescent="0.25">
      <c r="A507" s="1">
        <v>52272</v>
      </c>
      <c r="C507" s="1"/>
    </row>
    <row r="508" spans="1:3" x14ac:dyDescent="0.25">
      <c r="A508" s="1">
        <v>52317</v>
      </c>
      <c r="C508" s="1"/>
    </row>
    <row r="509" spans="1:3" x14ac:dyDescent="0.25">
      <c r="A509" s="1">
        <v>52342</v>
      </c>
      <c r="C509" s="1"/>
    </row>
    <row r="510" spans="1:3" x14ac:dyDescent="0.25">
      <c r="A510" s="1">
        <v>52352</v>
      </c>
      <c r="C510" s="1"/>
    </row>
    <row r="511" spans="1:3" x14ac:dyDescent="0.25">
      <c r="A511" s="1">
        <v>52379</v>
      </c>
      <c r="C511" s="1"/>
    </row>
    <row r="512" spans="1:3" x14ac:dyDescent="0.25">
      <c r="A512" s="1">
        <v>52481</v>
      </c>
      <c r="C512" s="1"/>
    </row>
    <row r="513" spans="1:3" x14ac:dyDescent="0.25">
      <c r="A513" s="1">
        <v>52516</v>
      </c>
      <c r="C513" s="1"/>
    </row>
    <row r="514" spans="1:3" x14ac:dyDescent="0.25">
      <c r="A514" s="1">
        <v>52537</v>
      </c>
      <c r="C514" s="1"/>
    </row>
    <row r="515" spans="1:3" x14ac:dyDescent="0.25">
      <c r="A515" s="1">
        <v>52550</v>
      </c>
      <c r="C515" s="1"/>
    </row>
    <row r="516" spans="1:3" x14ac:dyDescent="0.25">
      <c r="A516" s="1">
        <v>52590</v>
      </c>
      <c r="C516" s="1"/>
    </row>
    <row r="517" spans="1:3" x14ac:dyDescent="0.25">
      <c r="A517" s="1">
        <v>52597</v>
      </c>
      <c r="C517" s="1"/>
    </row>
    <row r="518" spans="1:3" x14ac:dyDescent="0.25">
      <c r="A518" s="1">
        <v>52656</v>
      </c>
      <c r="C518" s="1"/>
    </row>
    <row r="519" spans="1:3" x14ac:dyDescent="0.25">
      <c r="A519" s="1">
        <v>52657</v>
      </c>
      <c r="C519" s="1"/>
    </row>
    <row r="520" spans="1:3" x14ac:dyDescent="0.25">
      <c r="A520" s="1">
        <v>52702</v>
      </c>
      <c r="C520" s="1"/>
    </row>
    <row r="521" spans="1:3" x14ac:dyDescent="0.25">
      <c r="A521" s="1">
        <v>52708</v>
      </c>
      <c r="C521" s="1"/>
    </row>
    <row r="522" spans="1:3" x14ac:dyDescent="0.25">
      <c r="A522" s="1">
        <v>52718</v>
      </c>
      <c r="C522" s="1"/>
    </row>
    <row r="523" spans="1:3" x14ac:dyDescent="0.25">
      <c r="A523" s="1">
        <v>52764</v>
      </c>
      <c r="C523" s="1"/>
    </row>
    <row r="524" spans="1:3" x14ac:dyDescent="0.25">
      <c r="A524" s="1">
        <v>52847</v>
      </c>
      <c r="C524" s="1"/>
    </row>
    <row r="525" spans="1:3" x14ac:dyDescent="0.25">
      <c r="A525" s="1">
        <v>52882</v>
      </c>
      <c r="C525" s="1"/>
    </row>
    <row r="526" spans="1:3" x14ac:dyDescent="0.25">
      <c r="A526" s="1">
        <v>52903</v>
      </c>
      <c r="C526" s="1"/>
    </row>
    <row r="527" spans="1:3" x14ac:dyDescent="0.25">
      <c r="A527" s="1">
        <v>52916</v>
      </c>
      <c r="C527" s="1"/>
    </row>
    <row r="528" spans="1:3" x14ac:dyDescent="0.25">
      <c r="A528" s="1">
        <v>52956</v>
      </c>
      <c r="C528" s="1"/>
    </row>
    <row r="529" spans="1:3" x14ac:dyDescent="0.25">
      <c r="A529" s="1">
        <v>52963</v>
      </c>
      <c r="C529" s="1"/>
    </row>
    <row r="530" spans="1:3" x14ac:dyDescent="0.25">
      <c r="A530" s="1">
        <v>53013</v>
      </c>
      <c r="C530" s="1"/>
    </row>
    <row r="531" spans="1:3" x14ac:dyDescent="0.25">
      <c r="A531" s="1">
        <v>53014</v>
      </c>
      <c r="C531" s="1"/>
    </row>
    <row r="532" spans="1:3" x14ac:dyDescent="0.25">
      <c r="A532" s="1">
        <v>53059</v>
      </c>
      <c r="C532" s="1"/>
    </row>
    <row r="533" spans="1:3" x14ac:dyDescent="0.25">
      <c r="A533" s="1">
        <v>53073</v>
      </c>
      <c r="C533" s="1"/>
    </row>
    <row r="534" spans="1:3" x14ac:dyDescent="0.25">
      <c r="A534" s="1">
        <v>53083</v>
      </c>
      <c r="C534" s="1"/>
    </row>
    <row r="535" spans="1:3" x14ac:dyDescent="0.25">
      <c r="A535" s="1">
        <v>53121</v>
      </c>
      <c r="C535" s="1"/>
    </row>
    <row r="536" spans="1:3" x14ac:dyDescent="0.25">
      <c r="A536" s="1">
        <v>53212</v>
      </c>
      <c r="C536" s="1"/>
    </row>
    <row r="537" spans="1:3" x14ac:dyDescent="0.25">
      <c r="A537" s="1">
        <v>53247</v>
      </c>
      <c r="C537" s="1"/>
    </row>
    <row r="538" spans="1:3" x14ac:dyDescent="0.25">
      <c r="A538" s="1">
        <v>53268</v>
      </c>
      <c r="C538" s="1"/>
    </row>
    <row r="539" spans="1:3" x14ac:dyDescent="0.25">
      <c r="A539" s="1">
        <v>53281</v>
      </c>
      <c r="C539" s="1"/>
    </row>
    <row r="540" spans="1:3" x14ac:dyDescent="0.25">
      <c r="A540" s="1">
        <v>53321</v>
      </c>
      <c r="C540" s="1"/>
    </row>
    <row r="541" spans="1:3" x14ac:dyDescent="0.25">
      <c r="A541" s="1">
        <v>53328</v>
      </c>
      <c r="C541" s="1"/>
    </row>
    <row r="542" spans="1:3" x14ac:dyDescent="0.25">
      <c r="A542" s="1">
        <v>53363</v>
      </c>
      <c r="C542" s="1"/>
    </row>
    <row r="543" spans="1:3" x14ac:dyDescent="0.25">
      <c r="A543" s="1">
        <v>53364</v>
      </c>
      <c r="C543" s="1"/>
    </row>
    <row r="544" spans="1:3" x14ac:dyDescent="0.25">
      <c r="A544" s="1">
        <v>53409</v>
      </c>
      <c r="C544" s="1"/>
    </row>
    <row r="545" spans="1:3" x14ac:dyDescent="0.25">
      <c r="A545" s="1">
        <v>53438</v>
      </c>
      <c r="C545" s="1"/>
    </row>
    <row r="546" spans="1:3" x14ac:dyDescent="0.25">
      <c r="A546" s="1">
        <v>53448</v>
      </c>
      <c r="C546" s="1"/>
    </row>
    <row r="547" spans="1:3" x14ac:dyDescent="0.25">
      <c r="A547" s="1">
        <v>53471</v>
      </c>
      <c r="C547" s="1"/>
    </row>
    <row r="548" spans="1:3" x14ac:dyDescent="0.25">
      <c r="A548" s="1">
        <v>53577</v>
      </c>
      <c r="C548" s="1"/>
    </row>
    <row r="549" spans="1:3" x14ac:dyDescent="0.25">
      <c r="A549" s="1">
        <v>53612</v>
      </c>
      <c r="C549" s="1"/>
    </row>
    <row r="550" spans="1:3" x14ac:dyDescent="0.25">
      <c r="A550" s="1">
        <v>53633</v>
      </c>
      <c r="C550" s="1"/>
    </row>
    <row r="551" spans="1:3" x14ac:dyDescent="0.25">
      <c r="A551" s="1">
        <v>53646</v>
      </c>
      <c r="C551" s="1"/>
    </row>
    <row r="552" spans="1:3" x14ac:dyDescent="0.25">
      <c r="A552" s="1">
        <v>53686</v>
      </c>
      <c r="C552" s="1"/>
    </row>
    <row r="553" spans="1:3" x14ac:dyDescent="0.25">
      <c r="A553" s="1">
        <v>53693</v>
      </c>
      <c r="C553" s="1"/>
    </row>
    <row r="554" spans="1:3" x14ac:dyDescent="0.25">
      <c r="A554" s="1">
        <v>53748</v>
      </c>
      <c r="C554" s="1"/>
    </row>
    <row r="555" spans="1:3" x14ac:dyDescent="0.25">
      <c r="A555" s="1">
        <v>53749</v>
      </c>
      <c r="C555" s="1"/>
    </row>
    <row r="556" spans="1:3" x14ac:dyDescent="0.25">
      <c r="A556" s="1">
        <v>53794</v>
      </c>
      <c r="C556" s="1"/>
    </row>
    <row r="557" spans="1:3" x14ac:dyDescent="0.25">
      <c r="A557" s="1">
        <v>53803</v>
      </c>
      <c r="C557" s="1"/>
    </row>
    <row r="558" spans="1:3" x14ac:dyDescent="0.25">
      <c r="A558" s="1">
        <v>53813</v>
      </c>
      <c r="C558" s="1"/>
    </row>
    <row r="559" spans="1:3" x14ac:dyDescent="0.25">
      <c r="A559" s="1">
        <v>53856</v>
      </c>
      <c r="C559" s="1"/>
    </row>
    <row r="560" spans="1:3" x14ac:dyDescent="0.25">
      <c r="A560" s="1">
        <v>53942</v>
      </c>
      <c r="C560" s="1"/>
    </row>
    <row r="561" spans="1:3" x14ac:dyDescent="0.25">
      <c r="A561" s="1">
        <v>53977</v>
      </c>
      <c r="C561" s="1"/>
    </row>
    <row r="562" spans="1:3" x14ac:dyDescent="0.25">
      <c r="A562" s="1">
        <v>53998</v>
      </c>
      <c r="C562" s="1"/>
    </row>
    <row r="563" spans="1:3" x14ac:dyDescent="0.25">
      <c r="A563" s="1">
        <v>54011</v>
      </c>
      <c r="C563" s="1"/>
    </row>
    <row r="564" spans="1:3" x14ac:dyDescent="0.25">
      <c r="A564" s="1">
        <v>54051</v>
      </c>
      <c r="C564" s="1"/>
    </row>
    <row r="565" spans="1:3" x14ac:dyDescent="0.25">
      <c r="A565" s="1">
        <v>54058</v>
      </c>
      <c r="C565" s="1"/>
    </row>
    <row r="566" spans="1:3" x14ac:dyDescent="0.25">
      <c r="A566" s="1">
        <v>54105</v>
      </c>
      <c r="C566" s="1"/>
    </row>
    <row r="567" spans="1:3" x14ac:dyDescent="0.25">
      <c r="A567" s="1">
        <v>54106</v>
      </c>
      <c r="C567" s="1"/>
    </row>
    <row r="568" spans="1:3" x14ac:dyDescent="0.25">
      <c r="A568" s="1">
        <v>54151</v>
      </c>
      <c r="C568" s="1"/>
    </row>
    <row r="569" spans="1:3" x14ac:dyDescent="0.25">
      <c r="A569" s="1">
        <v>54169</v>
      </c>
      <c r="C569" s="1"/>
    </row>
    <row r="570" spans="1:3" x14ac:dyDescent="0.25">
      <c r="A570" s="1">
        <v>54179</v>
      </c>
      <c r="C570" s="1"/>
    </row>
    <row r="571" spans="1:3" x14ac:dyDescent="0.25">
      <c r="A571" s="1">
        <v>54213</v>
      </c>
      <c r="C571" s="1"/>
    </row>
    <row r="572" spans="1:3" x14ac:dyDescent="0.25">
      <c r="A572" s="1">
        <v>54308</v>
      </c>
      <c r="C572" s="1"/>
    </row>
    <row r="573" spans="1:3" x14ac:dyDescent="0.25">
      <c r="A573" s="1">
        <v>54343</v>
      </c>
      <c r="C573" s="1"/>
    </row>
    <row r="574" spans="1:3" x14ac:dyDescent="0.25">
      <c r="A574" s="1">
        <v>54364</v>
      </c>
      <c r="C574" s="1"/>
    </row>
    <row r="575" spans="1:3" x14ac:dyDescent="0.25">
      <c r="A575" s="1">
        <v>54377</v>
      </c>
      <c r="C575" s="1"/>
    </row>
    <row r="576" spans="1:3" x14ac:dyDescent="0.25">
      <c r="A576" s="1">
        <v>54417</v>
      </c>
      <c r="C576" s="1"/>
    </row>
    <row r="577" spans="1:3" x14ac:dyDescent="0.25">
      <c r="A577" s="1">
        <v>54424</v>
      </c>
      <c r="C577" s="1"/>
    </row>
    <row r="578" spans="1:3" x14ac:dyDescent="0.25">
      <c r="A578" s="1">
        <v>54483</v>
      </c>
      <c r="C578" s="1"/>
    </row>
    <row r="579" spans="1:3" x14ac:dyDescent="0.25">
      <c r="A579" s="1">
        <v>54484</v>
      </c>
      <c r="C579" s="1"/>
    </row>
    <row r="580" spans="1:3" x14ac:dyDescent="0.25">
      <c r="A580" s="1">
        <v>54529</v>
      </c>
      <c r="C580" s="1"/>
    </row>
    <row r="581" spans="1:3" x14ac:dyDescent="0.25">
      <c r="A581" s="1">
        <v>54534</v>
      </c>
      <c r="C581" s="1"/>
    </row>
    <row r="582" spans="1:3" x14ac:dyDescent="0.25">
      <c r="A582" s="1">
        <v>54544</v>
      </c>
      <c r="C582" s="1"/>
    </row>
    <row r="583" spans="1:3" x14ac:dyDescent="0.25">
      <c r="A583" s="1">
        <v>54591</v>
      </c>
      <c r="C583" s="1"/>
    </row>
    <row r="584" spans="1:3" x14ac:dyDescent="0.25">
      <c r="A584" s="1">
        <v>54673</v>
      </c>
      <c r="C584" s="1"/>
    </row>
    <row r="585" spans="1:3" x14ac:dyDescent="0.25">
      <c r="A585" s="1">
        <v>54708</v>
      </c>
      <c r="C585" s="1"/>
    </row>
    <row r="586" spans="1:3" x14ac:dyDescent="0.25">
      <c r="A586" s="1">
        <v>54729</v>
      </c>
      <c r="C586" s="1"/>
    </row>
    <row r="587" spans="1:3" x14ac:dyDescent="0.25">
      <c r="A587" s="1">
        <v>54742</v>
      </c>
      <c r="C587" s="1"/>
    </row>
    <row r="588" spans="1:3" x14ac:dyDescent="0.25">
      <c r="A588" s="1">
        <v>54782</v>
      </c>
      <c r="C588" s="1"/>
    </row>
    <row r="589" spans="1:3" x14ac:dyDescent="0.25">
      <c r="A589" s="1">
        <v>54789</v>
      </c>
      <c r="C589" s="1"/>
    </row>
    <row r="590" spans="1:3" x14ac:dyDescent="0.25">
      <c r="A590" s="1">
        <v>54840</v>
      </c>
      <c r="C590" s="1"/>
    </row>
    <row r="591" spans="1:3" x14ac:dyDescent="0.25">
      <c r="A591" s="1">
        <v>54841</v>
      </c>
      <c r="C591" s="1"/>
    </row>
    <row r="592" spans="1:3" x14ac:dyDescent="0.25">
      <c r="A592" s="1">
        <v>54886</v>
      </c>
      <c r="C592" s="1"/>
    </row>
    <row r="593" spans="1:3" x14ac:dyDescent="0.25">
      <c r="A593" s="1">
        <v>54899</v>
      </c>
      <c r="C593" s="1"/>
    </row>
    <row r="594" spans="1:3" x14ac:dyDescent="0.25">
      <c r="A594" s="1">
        <v>54909</v>
      </c>
      <c r="C594" s="1"/>
    </row>
    <row r="595" spans="1:3" x14ac:dyDescent="0.25">
      <c r="A595" s="1">
        <v>54948</v>
      </c>
      <c r="C595" s="1"/>
    </row>
    <row r="596" spans="1:3" x14ac:dyDescent="0.25">
      <c r="A596" s="1">
        <v>55038</v>
      </c>
      <c r="C596" s="1"/>
    </row>
    <row r="597" spans="1:3" x14ac:dyDescent="0.25">
      <c r="A597" s="1">
        <v>55073</v>
      </c>
      <c r="C597" s="1"/>
    </row>
    <row r="598" spans="1:3" x14ac:dyDescent="0.25">
      <c r="A598" s="1">
        <v>55094</v>
      </c>
      <c r="C598" s="1"/>
    </row>
    <row r="599" spans="1:3" x14ac:dyDescent="0.25">
      <c r="A599" s="1">
        <v>55107</v>
      </c>
      <c r="C599" s="1"/>
    </row>
    <row r="600" spans="1:3" x14ac:dyDescent="0.25">
      <c r="A600" s="1">
        <v>55147</v>
      </c>
      <c r="C600" s="1"/>
    </row>
    <row r="601" spans="1:3" x14ac:dyDescent="0.25">
      <c r="A601" s="1">
        <v>55154</v>
      </c>
      <c r="C601" s="1"/>
    </row>
    <row r="602" spans="1:3" x14ac:dyDescent="0.25">
      <c r="A602" s="1">
        <v>55197</v>
      </c>
      <c r="C602" s="1"/>
    </row>
    <row r="603" spans="1:3" x14ac:dyDescent="0.25">
      <c r="A603" s="1">
        <v>55198</v>
      </c>
      <c r="C603" s="1"/>
    </row>
    <row r="604" spans="1:3" x14ac:dyDescent="0.25">
      <c r="A604" s="1">
        <v>55243</v>
      </c>
      <c r="C604" s="1"/>
    </row>
    <row r="605" spans="1:3" x14ac:dyDescent="0.25">
      <c r="A605" s="1">
        <v>55264</v>
      </c>
      <c r="C605" s="1"/>
    </row>
    <row r="606" spans="1:3" x14ac:dyDescent="0.25">
      <c r="A606" s="1">
        <v>55274</v>
      </c>
      <c r="C606" s="1"/>
    </row>
    <row r="607" spans="1:3" x14ac:dyDescent="0.25">
      <c r="A607" s="1">
        <v>55305</v>
      </c>
      <c r="C607" s="1"/>
    </row>
    <row r="608" spans="1:3" x14ac:dyDescent="0.25">
      <c r="A608" s="1">
        <v>55403</v>
      </c>
      <c r="C608" s="1"/>
    </row>
    <row r="609" spans="1:3" x14ac:dyDescent="0.25">
      <c r="A609" s="1">
        <v>55438</v>
      </c>
      <c r="C609" s="1"/>
    </row>
    <row r="610" spans="1:3" x14ac:dyDescent="0.25">
      <c r="A610" s="1">
        <v>55459</v>
      </c>
      <c r="C610" s="1"/>
    </row>
    <row r="611" spans="1:3" x14ac:dyDescent="0.25">
      <c r="A611" s="1">
        <v>55472</v>
      </c>
      <c r="C611" s="1"/>
    </row>
    <row r="612" spans="1:3" x14ac:dyDescent="0.25">
      <c r="A612" s="1">
        <v>55512</v>
      </c>
      <c r="C612" s="1"/>
    </row>
    <row r="613" spans="1:3" x14ac:dyDescent="0.25">
      <c r="A613" s="1">
        <v>55519</v>
      </c>
      <c r="C613" s="1"/>
    </row>
    <row r="614" spans="1:3" x14ac:dyDescent="0.25">
      <c r="A614" s="1">
        <v>55582</v>
      </c>
      <c r="C614" s="1"/>
    </row>
    <row r="615" spans="1:3" x14ac:dyDescent="0.25">
      <c r="A615" s="1">
        <v>55583</v>
      </c>
      <c r="C615" s="1"/>
    </row>
    <row r="616" spans="1:3" x14ac:dyDescent="0.25">
      <c r="A616" s="1">
        <v>55628</v>
      </c>
      <c r="C616" s="1"/>
    </row>
    <row r="617" spans="1:3" x14ac:dyDescent="0.25">
      <c r="A617" s="1">
        <v>55630</v>
      </c>
      <c r="C617" s="1"/>
    </row>
    <row r="618" spans="1:3" x14ac:dyDescent="0.25">
      <c r="A618" s="1">
        <v>55640</v>
      </c>
      <c r="C618" s="1"/>
    </row>
    <row r="619" spans="1:3" x14ac:dyDescent="0.25">
      <c r="A619" s="1">
        <v>55690</v>
      </c>
      <c r="C619" s="1"/>
    </row>
    <row r="620" spans="1:3" x14ac:dyDescent="0.25">
      <c r="A620" s="1">
        <v>55769</v>
      </c>
      <c r="C620" s="1"/>
    </row>
    <row r="621" spans="1:3" x14ac:dyDescent="0.25">
      <c r="A621" s="1">
        <v>55804</v>
      </c>
      <c r="C621" s="1"/>
    </row>
    <row r="622" spans="1:3" x14ac:dyDescent="0.25">
      <c r="A622" s="1">
        <v>55825</v>
      </c>
      <c r="C622" s="1"/>
    </row>
    <row r="623" spans="1:3" x14ac:dyDescent="0.25">
      <c r="A623" s="1">
        <v>55838</v>
      </c>
      <c r="C623" s="1"/>
    </row>
    <row r="624" spans="1:3" x14ac:dyDescent="0.25">
      <c r="A624" s="1">
        <v>55878</v>
      </c>
      <c r="C624" s="1"/>
    </row>
    <row r="625" spans="1:3" x14ac:dyDescent="0.25">
      <c r="A625" s="1">
        <v>55885</v>
      </c>
      <c r="C625" s="1"/>
    </row>
    <row r="626" spans="1:3" x14ac:dyDescent="0.25">
      <c r="A626" s="1">
        <v>55932</v>
      </c>
      <c r="C626" s="1"/>
    </row>
    <row r="627" spans="1:3" x14ac:dyDescent="0.25">
      <c r="A627" s="1">
        <v>55933</v>
      </c>
      <c r="C627" s="1"/>
    </row>
    <row r="628" spans="1:3" x14ac:dyDescent="0.25">
      <c r="A628" s="1">
        <v>55978</v>
      </c>
      <c r="C628" s="1"/>
    </row>
    <row r="629" spans="1:3" x14ac:dyDescent="0.25">
      <c r="A629" s="1">
        <v>55995</v>
      </c>
      <c r="C629" s="1"/>
    </row>
    <row r="630" spans="1:3" x14ac:dyDescent="0.25">
      <c r="A630" s="1">
        <v>56005</v>
      </c>
      <c r="C630" s="1"/>
    </row>
    <row r="631" spans="1:3" x14ac:dyDescent="0.25">
      <c r="A631" s="1">
        <v>56040</v>
      </c>
      <c r="C631" s="1"/>
    </row>
    <row r="632" spans="1:3" x14ac:dyDescent="0.25">
      <c r="A632" s="1">
        <v>56134</v>
      </c>
      <c r="C632" s="1"/>
    </row>
    <row r="633" spans="1:3" x14ac:dyDescent="0.25">
      <c r="A633" s="1">
        <v>56169</v>
      </c>
      <c r="C633" s="1"/>
    </row>
    <row r="634" spans="1:3" x14ac:dyDescent="0.25">
      <c r="A634" s="1">
        <v>56190</v>
      </c>
      <c r="C634" s="1"/>
    </row>
    <row r="635" spans="1:3" x14ac:dyDescent="0.25">
      <c r="A635" s="1">
        <v>56203</v>
      </c>
      <c r="C635" s="1"/>
    </row>
    <row r="636" spans="1:3" x14ac:dyDescent="0.25">
      <c r="A636" s="1">
        <v>56243</v>
      </c>
      <c r="C636" s="1"/>
    </row>
    <row r="637" spans="1:3" x14ac:dyDescent="0.25">
      <c r="A637" s="1">
        <v>56250</v>
      </c>
      <c r="C637" s="1"/>
    </row>
    <row r="638" spans="1:3" x14ac:dyDescent="0.25">
      <c r="A638" s="1">
        <v>56289</v>
      </c>
      <c r="C638" s="1"/>
    </row>
    <row r="639" spans="1:3" x14ac:dyDescent="0.25">
      <c r="A639" s="1">
        <v>56290</v>
      </c>
      <c r="C639" s="1"/>
    </row>
    <row r="640" spans="1:3" x14ac:dyDescent="0.25">
      <c r="A640" s="1">
        <v>56335</v>
      </c>
      <c r="C640" s="1"/>
    </row>
    <row r="641" spans="1:3" x14ac:dyDescent="0.25">
      <c r="A641" s="1">
        <v>56360</v>
      </c>
      <c r="C641" s="1"/>
    </row>
    <row r="642" spans="1:3" x14ac:dyDescent="0.25">
      <c r="A642" s="1">
        <v>56370</v>
      </c>
      <c r="C642" s="1"/>
    </row>
    <row r="643" spans="1:3" x14ac:dyDescent="0.25">
      <c r="A643" s="1">
        <v>56397</v>
      </c>
      <c r="C643" s="1"/>
    </row>
    <row r="644" spans="1:3" x14ac:dyDescent="0.25">
      <c r="A644" s="1">
        <v>56499</v>
      </c>
      <c r="C644" s="1"/>
    </row>
    <row r="645" spans="1:3" x14ac:dyDescent="0.25">
      <c r="A645" s="1">
        <v>56534</v>
      </c>
      <c r="C645" s="1"/>
    </row>
    <row r="646" spans="1:3" x14ac:dyDescent="0.25">
      <c r="A646" s="1">
        <v>56555</v>
      </c>
      <c r="C646" s="1"/>
    </row>
    <row r="647" spans="1:3" x14ac:dyDescent="0.25">
      <c r="A647" s="1">
        <v>56568</v>
      </c>
      <c r="C647" s="1"/>
    </row>
    <row r="648" spans="1:3" x14ac:dyDescent="0.25">
      <c r="A648" s="1">
        <v>56608</v>
      </c>
      <c r="C648" s="1"/>
    </row>
    <row r="649" spans="1:3" x14ac:dyDescent="0.25">
      <c r="A649" s="1">
        <v>56615</v>
      </c>
      <c r="C649" s="1"/>
    </row>
    <row r="650" spans="1:3" x14ac:dyDescent="0.25">
      <c r="A650" s="1">
        <v>56674</v>
      </c>
      <c r="C650" s="1"/>
    </row>
    <row r="651" spans="1:3" x14ac:dyDescent="0.25">
      <c r="A651" s="1">
        <v>56675</v>
      </c>
      <c r="C651" s="1"/>
    </row>
    <row r="652" spans="1:3" x14ac:dyDescent="0.25">
      <c r="A652" s="1">
        <v>56720</v>
      </c>
      <c r="C652" s="1"/>
    </row>
    <row r="653" spans="1:3" x14ac:dyDescent="0.25">
      <c r="A653" s="1">
        <v>56725</v>
      </c>
      <c r="C653" s="1"/>
    </row>
    <row r="654" spans="1:3" x14ac:dyDescent="0.25">
      <c r="A654" s="1">
        <v>56735</v>
      </c>
      <c r="C654" s="1"/>
    </row>
    <row r="655" spans="1:3" x14ac:dyDescent="0.25">
      <c r="A655" s="1">
        <v>56782</v>
      </c>
      <c r="C655" s="1"/>
    </row>
    <row r="656" spans="1:3" x14ac:dyDescent="0.25">
      <c r="A656" s="1">
        <v>56864</v>
      </c>
      <c r="C656" s="1"/>
    </row>
    <row r="657" spans="1:3" x14ac:dyDescent="0.25">
      <c r="A657" s="1">
        <v>56899</v>
      </c>
      <c r="C657" s="1"/>
    </row>
    <row r="658" spans="1:3" x14ac:dyDescent="0.25">
      <c r="A658" s="1">
        <v>56920</v>
      </c>
      <c r="C658" s="1"/>
    </row>
    <row r="659" spans="1:3" x14ac:dyDescent="0.25">
      <c r="A659" s="1">
        <v>56933</v>
      </c>
      <c r="C659" s="1"/>
    </row>
    <row r="660" spans="1:3" x14ac:dyDescent="0.25">
      <c r="A660" s="1">
        <v>56973</v>
      </c>
      <c r="C660" s="1"/>
    </row>
    <row r="661" spans="1:3" x14ac:dyDescent="0.25">
      <c r="A661" s="1">
        <v>56980</v>
      </c>
      <c r="C661" s="1"/>
    </row>
    <row r="662" spans="1:3" x14ac:dyDescent="0.25">
      <c r="A662" s="1">
        <v>57024</v>
      </c>
      <c r="C662" s="1"/>
    </row>
    <row r="663" spans="1:3" x14ac:dyDescent="0.25">
      <c r="A663" s="1">
        <v>57025</v>
      </c>
      <c r="C663" s="1"/>
    </row>
    <row r="664" spans="1:3" x14ac:dyDescent="0.25">
      <c r="A664" s="1">
        <v>57070</v>
      </c>
      <c r="C664" s="1"/>
    </row>
    <row r="665" spans="1:3" x14ac:dyDescent="0.25">
      <c r="A665" s="1">
        <v>57091</v>
      </c>
      <c r="C665" s="1"/>
    </row>
    <row r="666" spans="1:3" x14ac:dyDescent="0.25">
      <c r="A666" s="1">
        <v>57101</v>
      </c>
      <c r="C666" s="1"/>
    </row>
    <row r="667" spans="1:3" x14ac:dyDescent="0.25">
      <c r="A667" s="1">
        <v>57132</v>
      </c>
      <c r="C667" s="1"/>
    </row>
    <row r="668" spans="1:3" x14ac:dyDescent="0.25">
      <c r="A668" s="1">
        <v>57230</v>
      </c>
      <c r="C668" s="1"/>
    </row>
    <row r="669" spans="1:3" x14ac:dyDescent="0.25">
      <c r="A669" s="1">
        <v>57265</v>
      </c>
      <c r="C669" s="1"/>
    </row>
    <row r="670" spans="1:3" x14ac:dyDescent="0.25">
      <c r="A670" s="1">
        <v>57286</v>
      </c>
      <c r="C670" s="1"/>
    </row>
    <row r="671" spans="1:3" x14ac:dyDescent="0.25">
      <c r="A671" s="1">
        <v>57299</v>
      </c>
      <c r="C671" s="1"/>
    </row>
    <row r="672" spans="1:3" x14ac:dyDescent="0.25">
      <c r="A672" s="1">
        <v>57339</v>
      </c>
      <c r="C672" s="1"/>
    </row>
    <row r="673" spans="1:3" x14ac:dyDescent="0.25">
      <c r="A673" s="1">
        <v>57346</v>
      </c>
      <c r="C673" s="1"/>
    </row>
    <row r="674" spans="1:3" x14ac:dyDescent="0.25">
      <c r="A674" s="1">
        <v>57409</v>
      </c>
      <c r="C674" s="1"/>
    </row>
    <row r="675" spans="1:3" x14ac:dyDescent="0.25">
      <c r="A675" s="1">
        <v>57410</v>
      </c>
      <c r="C675" s="1"/>
    </row>
    <row r="676" spans="1:3" x14ac:dyDescent="0.25">
      <c r="A676" s="1">
        <v>57455</v>
      </c>
      <c r="C676" s="1"/>
    </row>
    <row r="677" spans="1:3" x14ac:dyDescent="0.25">
      <c r="A677" s="1">
        <v>57456</v>
      </c>
      <c r="C677" s="1"/>
    </row>
    <row r="678" spans="1:3" x14ac:dyDescent="0.25">
      <c r="A678" s="1">
        <v>57466</v>
      </c>
      <c r="C678" s="1"/>
    </row>
    <row r="679" spans="1:3" x14ac:dyDescent="0.25">
      <c r="A679" s="1">
        <v>57517</v>
      </c>
      <c r="C679" s="1"/>
    </row>
    <row r="680" spans="1:3" x14ac:dyDescent="0.25">
      <c r="A680" s="1">
        <v>57595</v>
      </c>
      <c r="C680" s="1"/>
    </row>
    <row r="681" spans="1:3" x14ac:dyDescent="0.25">
      <c r="A681" s="1">
        <v>57630</v>
      </c>
      <c r="C681" s="1"/>
    </row>
    <row r="682" spans="1:3" x14ac:dyDescent="0.25">
      <c r="A682" s="1">
        <v>57651</v>
      </c>
      <c r="C682" s="1"/>
    </row>
    <row r="683" spans="1:3" x14ac:dyDescent="0.25">
      <c r="A683" s="1">
        <v>57664</v>
      </c>
      <c r="C683" s="1"/>
    </row>
    <row r="684" spans="1:3" x14ac:dyDescent="0.25">
      <c r="A684" s="1">
        <v>57704</v>
      </c>
      <c r="C684" s="1"/>
    </row>
    <row r="685" spans="1:3" x14ac:dyDescent="0.25">
      <c r="A685" s="1">
        <v>57711</v>
      </c>
      <c r="C685" s="1"/>
    </row>
    <row r="686" spans="1:3" x14ac:dyDescent="0.25">
      <c r="A686" s="1">
        <v>57766</v>
      </c>
      <c r="C686" s="1"/>
    </row>
    <row r="687" spans="1:3" x14ac:dyDescent="0.25">
      <c r="A687" s="1">
        <v>57767</v>
      </c>
      <c r="C687" s="1"/>
    </row>
    <row r="688" spans="1:3" x14ac:dyDescent="0.25">
      <c r="A688" s="1">
        <v>57812</v>
      </c>
      <c r="C688" s="1"/>
    </row>
    <row r="689" spans="1:3" x14ac:dyDescent="0.25">
      <c r="A689" s="1">
        <v>57821</v>
      </c>
      <c r="C689" s="1"/>
    </row>
    <row r="690" spans="1:3" x14ac:dyDescent="0.25">
      <c r="A690" s="1">
        <v>57831</v>
      </c>
      <c r="C690" s="1"/>
    </row>
    <row r="691" spans="1:3" x14ac:dyDescent="0.25">
      <c r="A691" s="1">
        <v>57874</v>
      </c>
      <c r="C691" s="1"/>
    </row>
    <row r="692" spans="1:3" x14ac:dyDescent="0.25">
      <c r="A692" s="1">
        <v>57960</v>
      </c>
      <c r="C692" s="1"/>
    </row>
    <row r="693" spans="1:3" x14ac:dyDescent="0.25">
      <c r="A693" s="1">
        <v>57995</v>
      </c>
      <c r="C693" s="1"/>
    </row>
    <row r="694" spans="1:3" x14ac:dyDescent="0.25">
      <c r="A694" s="1">
        <v>58016</v>
      </c>
      <c r="C694" s="1"/>
    </row>
    <row r="695" spans="1:3" x14ac:dyDescent="0.25">
      <c r="A695" s="1">
        <v>58029</v>
      </c>
      <c r="C695" s="1"/>
    </row>
    <row r="696" spans="1:3" x14ac:dyDescent="0.25">
      <c r="A696" s="1">
        <v>58069</v>
      </c>
      <c r="C696" s="1"/>
    </row>
    <row r="697" spans="1:3" x14ac:dyDescent="0.25">
      <c r="A697" s="1">
        <v>58076</v>
      </c>
      <c r="C697" s="1"/>
    </row>
    <row r="698" spans="1:3" x14ac:dyDescent="0.25">
      <c r="A698" s="1">
        <v>58116</v>
      </c>
      <c r="C698" s="1"/>
    </row>
    <row r="699" spans="1:3" x14ac:dyDescent="0.25">
      <c r="A699" s="1">
        <v>58117</v>
      </c>
      <c r="C699" s="1"/>
    </row>
    <row r="700" spans="1:3" x14ac:dyDescent="0.25">
      <c r="A700" s="1">
        <v>58162</v>
      </c>
      <c r="C700" s="1"/>
    </row>
    <row r="701" spans="1:3" x14ac:dyDescent="0.25">
      <c r="A701" s="1">
        <v>58186</v>
      </c>
      <c r="C701" s="1"/>
    </row>
    <row r="702" spans="1:3" x14ac:dyDescent="0.25">
      <c r="A702" s="1">
        <v>58196</v>
      </c>
      <c r="C702" s="1"/>
    </row>
    <row r="703" spans="1:3" x14ac:dyDescent="0.25">
      <c r="A703" s="1">
        <v>58224</v>
      </c>
      <c r="C703" s="1"/>
    </row>
    <row r="704" spans="1:3" x14ac:dyDescent="0.25">
      <c r="A704" s="1">
        <v>58325</v>
      </c>
      <c r="C704" s="1"/>
    </row>
    <row r="705" spans="1:3" x14ac:dyDescent="0.25">
      <c r="A705" s="1">
        <v>58360</v>
      </c>
      <c r="C705" s="1"/>
    </row>
    <row r="706" spans="1:3" x14ac:dyDescent="0.25">
      <c r="A706" s="1">
        <v>58381</v>
      </c>
      <c r="C706" s="1"/>
    </row>
    <row r="707" spans="1:3" x14ac:dyDescent="0.25">
      <c r="A707" s="1">
        <v>58394</v>
      </c>
      <c r="C707" s="1"/>
    </row>
    <row r="708" spans="1:3" x14ac:dyDescent="0.25">
      <c r="A708" s="1">
        <v>58434</v>
      </c>
      <c r="C708" s="1"/>
    </row>
    <row r="709" spans="1:3" x14ac:dyDescent="0.25">
      <c r="A709" s="1">
        <v>58441</v>
      </c>
      <c r="C709" s="1"/>
    </row>
    <row r="710" spans="1:3" x14ac:dyDescent="0.25">
      <c r="A710" s="1">
        <v>58501</v>
      </c>
      <c r="C710" s="1"/>
    </row>
    <row r="711" spans="1:3" x14ac:dyDescent="0.25">
      <c r="A711" s="1">
        <v>58502</v>
      </c>
      <c r="C711" s="1"/>
    </row>
    <row r="712" spans="1:3" x14ac:dyDescent="0.25">
      <c r="A712" s="1">
        <v>58547</v>
      </c>
      <c r="C712" s="1"/>
    </row>
    <row r="713" spans="1:3" x14ac:dyDescent="0.25">
      <c r="A713" s="1">
        <v>58552</v>
      </c>
      <c r="C713" s="1"/>
    </row>
    <row r="714" spans="1:3" x14ac:dyDescent="0.25">
      <c r="A714" s="1">
        <v>58562</v>
      </c>
      <c r="C714" s="1"/>
    </row>
    <row r="715" spans="1:3" x14ac:dyDescent="0.25">
      <c r="A715" s="1">
        <v>58609</v>
      </c>
      <c r="C715" s="1"/>
    </row>
    <row r="716" spans="1:3" x14ac:dyDescent="0.25">
      <c r="A716" s="1">
        <v>58691</v>
      </c>
      <c r="C716" s="1"/>
    </row>
    <row r="717" spans="1:3" x14ac:dyDescent="0.25">
      <c r="A717" s="1">
        <v>58726</v>
      </c>
      <c r="C717" s="1"/>
    </row>
    <row r="718" spans="1:3" x14ac:dyDescent="0.25">
      <c r="A718" s="1">
        <v>58747</v>
      </c>
      <c r="C718" s="1"/>
    </row>
    <row r="719" spans="1:3" x14ac:dyDescent="0.25">
      <c r="A719" s="1">
        <v>58760</v>
      </c>
      <c r="C719" s="1"/>
    </row>
    <row r="720" spans="1:3" x14ac:dyDescent="0.25">
      <c r="A720" s="1">
        <v>58800</v>
      </c>
      <c r="C720" s="1"/>
    </row>
    <row r="721" spans="1:3" x14ac:dyDescent="0.25">
      <c r="A721" s="1">
        <v>58807</v>
      </c>
      <c r="C721" s="1"/>
    </row>
    <row r="722" spans="1:3" x14ac:dyDescent="0.25">
      <c r="A722" s="1">
        <v>58858</v>
      </c>
      <c r="C722" s="1"/>
    </row>
    <row r="723" spans="1:3" x14ac:dyDescent="0.25">
      <c r="A723" s="1">
        <v>58859</v>
      </c>
      <c r="C723" s="1"/>
    </row>
    <row r="724" spans="1:3" x14ac:dyDescent="0.25">
      <c r="A724" s="1">
        <v>58904</v>
      </c>
      <c r="C724" s="1"/>
    </row>
    <row r="725" spans="1:3" x14ac:dyDescent="0.25">
      <c r="A725" s="1">
        <v>58917</v>
      </c>
      <c r="C725" s="1"/>
    </row>
    <row r="726" spans="1:3" x14ac:dyDescent="0.25">
      <c r="A726" s="1">
        <v>58927</v>
      </c>
      <c r="C726" s="1"/>
    </row>
    <row r="727" spans="1:3" x14ac:dyDescent="0.25">
      <c r="A727" s="1">
        <v>58966</v>
      </c>
      <c r="C727" s="1"/>
    </row>
    <row r="728" spans="1:3" x14ac:dyDescent="0.25">
      <c r="A728" s="1">
        <v>59056</v>
      </c>
      <c r="C728" s="1"/>
    </row>
    <row r="729" spans="1:3" x14ac:dyDescent="0.25">
      <c r="A729" s="1">
        <v>59091</v>
      </c>
      <c r="C729" s="1"/>
    </row>
    <row r="730" spans="1:3" x14ac:dyDescent="0.25">
      <c r="A730" s="1">
        <v>59112</v>
      </c>
      <c r="C730" s="1"/>
    </row>
    <row r="731" spans="1:3" x14ac:dyDescent="0.25">
      <c r="A731" s="1">
        <v>59125</v>
      </c>
      <c r="C731" s="1"/>
    </row>
    <row r="732" spans="1:3" x14ac:dyDescent="0.25">
      <c r="A732" s="1">
        <v>59165</v>
      </c>
      <c r="C732" s="1"/>
    </row>
    <row r="733" spans="1:3" x14ac:dyDescent="0.25">
      <c r="A733" s="1">
        <v>59172</v>
      </c>
      <c r="C733" s="1"/>
    </row>
    <row r="734" spans="1:3" x14ac:dyDescent="0.25">
      <c r="A734" s="1">
        <v>59208</v>
      </c>
      <c r="C734" s="1"/>
    </row>
    <row r="735" spans="1:3" x14ac:dyDescent="0.25">
      <c r="A735" s="1">
        <v>59209</v>
      </c>
      <c r="C735" s="1"/>
    </row>
    <row r="736" spans="1:3" x14ac:dyDescent="0.25">
      <c r="A736" s="1">
        <v>59254</v>
      </c>
      <c r="C736" s="1"/>
    </row>
    <row r="737" spans="1:3" x14ac:dyDescent="0.25">
      <c r="A737" s="1">
        <v>59282</v>
      </c>
      <c r="C737" s="1"/>
    </row>
    <row r="738" spans="1:3" x14ac:dyDescent="0.25">
      <c r="A738" s="1">
        <v>59292</v>
      </c>
      <c r="C738" s="1"/>
    </row>
    <row r="739" spans="1:3" x14ac:dyDescent="0.25">
      <c r="A739" s="1">
        <v>59316</v>
      </c>
      <c r="C739" s="1"/>
    </row>
    <row r="740" spans="1:3" x14ac:dyDescent="0.25">
      <c r="A740" s="1">
        <v>59421</v>
      </c>
      <c r="C740" s="1"/>
    </row>
    <row r="741" spans="1:3" x14ac:dyDescent="0.25">
      <c r="A741" s="1">
        <v>59456</v>
      </c>
      <c r="C741" s="1"/>
    </row>
    <row r="742" spans="1:3" x14ac:dyDescent="0.25">
      <c r="A742" s="1">
        <v>59477</v>
      </c>
      <c r="C742" s="1"/>
    </row>
    <row r="743" spans="1:3" x14ac:dyDescent="0.25">
      <c r="A743" s="1">
        <v>59490</v>
      </c>
      <c r="C743" s="1"/>
    </row>
    <row r="744" spans="1:3" x14ac:dyDescent="0.25">
      <c r="A744" s="1">
        <v>59530</v>
      </c>
      <c r="C744" s="1"/>
    </row>
    <row r="745" spans="1:3" x14ac:dyDescent="0.25">
      <c r="A745" s="1">
        <v>59537</v>
      </c>
      <c r="C745" s="1"/>
    </row>
    <row r="746" spans="1:3" x14ac:dyDescent="0.25">
      <c r="A746" s="1">
        <v>59593</v>
      </c>
      <c r="C746" s="1"/>
    </row>
    <row r="747" spans="1:3" x14ac:dyDescent="0.25">
      <c r="A747" s="1">
        <v>59594</v>
      </c>
      <c r="C747" s="1"/>
    </row>
    <row r="748" spans="1:3" x14ac:dyDescent="0.25">
      <c r="A748" s="1">
        <v>59639</v>
      </c>
      <c r="C748" s="1"/>
    </row>
    <row r="749" spans="1:3" x14ac:dyDescent="0.25">
      <c r="A749" s="1">
        <v>59647</v>
      </c>
      <c r="C749" s="1"/>
    </row>
    <row r="750" spans="1:3" x14ac:dyDescent="0.25">
      <c r="A750" s="1">
        <v>59657</v>
      </c>
      <c r="C750" s="1"/>
    </row>
    <row r="751" spans="1:3" x14ac:dyDescent="0.25">
      <c r="A751" s="1">
        <v>59701</v>
      </c>
      <c r="C751" s="1"/>
    </row>
    <row r="752" spans="1:3" x14ac:dyDescent="0.25">
      <c r="A752" s="1">
        <v>59786</v>
      </c>
      <c r="C752" s="1"/>
    </row>
    <row r="753" spans="1:3" x14ac:dyDescent="0.25">
      <c r="A753" s="1">
        <v>59821</v>
      </c>
      <c r="C753" s="1"/>
    </row>
    <row r="754" spans="1:3" x14ac:dyDescent="0.25">
      <c r="A754" s="1">
        <v>59842</v>
      </c>
      <c r="C754" s="1"/>
    </row>
    <row r="755" spans="1:3" x14ac:dyDescent="0.25">
      <c r="A755" s="1">
        <v>59855</v>
      </c>
      <c r="C755" s="1"/>
    </row>
    <row r="756" spans="1:3" x14ac:dyDescent="0.25">
      <c r="A756" s="1">
        <v>59895</v>
      </c>
      <c r="C756" s="1"/>
    </row>
    <row r="757" spans="1:3" x14ac:dyDescent="0.25">
      <c r="A757" s="1">
        <v>59902</v>
      </c>
      <c r="C757" s="1"/>
    </row>
    <row r="758" spans="1:3" x14ac:dyDescent="0.25">
      <c r="A758" s="1">
        <v>59950</v>
      </c>
      <c r="C758" s="1"/>
    </row>
    <row r="759" spans="1:3" x14ac:dyDescent="0.25">
      <c r="A759" s="1">
        <v>59951</v>
      </c>
      <c r="C759" s="1"/>
    </row>
    <row r="760" spans="1:3" x14ac:dyDescent="0.25">
      <c r="A760" s="1">
        <v>59996</v>
      </c>
      <c r="C760" s="1"/>
    </row>
    <row r="761" spans="1:3" x14ac:dyDescent="0.25">
      <c r="A761" s="1">
        <v>60013</v>
      </c>
      <c r="C761" s="1"/>
    </row>
    <row r="762" spans="1:3" x14ac:dyDescent="0.25">
      <c r="A762" s="1">
        <v>60023</v>
      </c>
      <c r="C762" s="1"/>
    </row>
    <row r="763" spans="1:3" x14ac:dyDescent="0.25">
      <c r="A763" s="1">
        <v>60058</v>
      </c>
      <c r="C763" s="1"/>
    </row>
    <row r="764" spans="1:3" x14ac:dyDescent="0.25">
      <c r="A764" s="1">
        <v>60152</v>
      </c>
      <c r="C764" s="1"/>
    </row>
    <row r="765" spans="1:3" x14ac:dyDescent="0.25">
      <c r="A765" s="1">
        <v>60187</v>
      </c>
      <c r="C765" s="1"/>
    </row>
    <row r="766" spans="1:3" x14ac:dyDescent="0.25">
      <c r="A766" s="1">
        <v>60208</v>
      </c>
      <c r="C766" s="1"/>
    </row>
    <row r="767" spans="1:3" x14ac:dyDescent="0.25">
      <c r="A767" s="1">
        <v>60221</v>
      </c>
      <c r="C767" s="1"/>
    </row>
    <row r="768" spans="1:3" x14ac:dyDescent="0.25">
      <c r="A768" s="1">
        <v>60261</v>
      </c>
      <c r="C768" s="1"/>
    </row>
    <row r="769" spans="1:3" x14ac:dyDescent="0.25">
      <c r="A769" s="1">
        <v>60268</v>
      </c>
      <c r="C769" s="1"/>
    </row>
    <row r="770" spans="1:3" x14ac:dyDescent="0.25">
      <c r="A770" s="1">
        <v>60307</v>
      </c>
      <c r="C770" s="1"/>
    </row>
    <row r="771" spans="1:3" x14ac:dyDescent="0.25">
      <c r="A771" s="1">
        <v>60308</v>
      </c>
      <c r="C771" s="1"/>
    </row>
    <row r="772" spans="1:3" x14ac:dyDescent="0.25">
      <c r="A772" s="1">
        <v>60353</v>
      </c>
      <c r="C772" s="1"/>
    </row>
    <row r="773" spans="1:3" x14ac:dyDescent="0.25">
      <c r="A773" s="1">
        <v>60378</v>
      </c>
      <c r="C773" s="1"/>
    </row>
    <row r="774" spans="1:3" x14ac:dyDescent="0.25">
      <c r="A774" s="1">
        <v>60388</v>
      </c>
      <c r="C774" s="1"/>
    </row>
    <row r="775" spans="1:3" x14ac:dyDescent="0.25">
      <c r="A775" s="1">
        <v>60415</v>
      </c>
      <c r="C775" s="1"/>
    </row>
    <row r="776" spans="1:3" x14ac:dyDescent="0.25">
      <c r="A776" s="1">
        <v>60517</v>
      </c>
      <c r="C776" s="1"/>
    </row>
    <row r="777" spans="1:3" x14ac:dyDescent="0.25">
      <c r="A777" s="1">
        <v>60552</v>
      </c>
      <c r="C777" s="1"/>
    </row>
    <row r="778" spans="1:3" x14ac:dyDescent="0.25">
      <c r="A778" s="1">
        <v>60573</v>
      </c>
      <c r="C778" s="1"/>
    </row>
    <row r="779" spans="1:3" x14ac:dyDescent="0.25">
      <c r="A779" s="1">
        <v>60586</v>
      </c>
      <c r="C779" s="1"/>
    </row>
    <row r="780" spans="1:3" x14ac:dyDescent="0.25">
      <c r="A780" s="1">
        <v>60626</v>
      </c>
      <c r="C780" s="1"/>
    </row>
    <row r="781" spans="1:3" x14ac:dyDescent="0.25">
      <c r="A781" s="1">
        <v>60633</v>
      </c>
      <c r="C781" s="1"/>
    </row>
    <row r="782" spans="1:3" x14ac:dyDescent="0.25">
      <c r="A782" s="1">
        <v>60685</v>
      </c>
      <c r="C782" s="1"/>
    </row>
    <row r="783" spans="1:3" x14ac:dyDescent="0.25">
      <c r="A783" s="1">
        <v>60686</v>
      </c>
      <c r="C783" s="1"/>
    </row>
    <row r="784" spans="1:3" x14ac:dyDescent="0.25">
      <c r="A784" s="1">
        <v>60731</v>
      </c>
      <c r="C784" s="1"/>
    </row>
    <row r="785" spans="1:3" x14ac:dyDescent="0.25">
      <c r="A785" s="1">
        <v>60743</v>
      </c>
      <c r="C785" s="1"/>
    </row>
    <row r="786" spans="1:3" x14ac:dyDescent="0.25">
      <c r="A786" s="1">
        <v>60753</v>
      </c>
      <c r="C786" s="1"/>
    </row>
    <row r="787" spans="1:3" x14ac:dyDescent="0.25">
      <c r="A787" s="1">
        <v>60793</v>
      </c>
      <c r="C787" s="1"/>
    </row>
    <row r="788" spans="1:3" x14ac:dyDescent="0.25">
      <c r="A788" s="1">
        <v>60882</v>
      </c>
      <c r="C788" s="1"/>
    </row>
    <row r="789" spans="1:3" x14ac:dyDescent="0.25">
      <c r="A789" s="1">
        <v>60917</v>
      </c>
      <c r="C789" s="1"/>
    </row>
    <row r="790" spans="1:3" x14ac:dyDescent="0.25">
      <c r="A790" s="1">
        <v>60938</v>
      </c>
      <c r="C790" s="1"/>
    </row>
    <row r="791" spans="1:3" x14ac:dyDescent="0.25">
      <c r="A791" s="1">
        <v>60951</v>
      </c>
      <c r="C791" s="1"/>
    </row>
    <row r="792" spans="1:3" x14ac:dyDescent="0.25">
      <c r="A792" s="1">
        <v>60991</v>
      </c>
      <c r="C792" s="1"/>
    </row>
    <row r="793" spans="1:3" x14ac:dyDescent="0.25">
      <c r="A793" s="1">
        <v>60998</v>
      </c>
      <c r="C793" s="1"/>
    </row>
    <row r="794" spans="1:3" x14ac:dyDescent="0.25">
      <c r="A794" s="1">
        <v>61042</v>
      </c>
      <c r="C794" s="1"/>
    </row>
    <row r="795" spans="1:3" x14ac:dyDescent="0.25">
      <c r="A795" s="1">
        <v>61043</v>
      </c>
      <c r="C795" s="1"/>
    </row>
    <row r="796" spans="1:3" x14ac:dyDescent="0.25">
      <c r="A796" s="1">
        <v>61088</v>
      </c>
      <c r="C796" s="1"/>
    </row>
    <row r="797" spans="1:3" x14ac:dyDescent="0.25">
      <c r="A797" s="1">
        <v>61108</v>
      </c>
      <c r="C797" s="1"/>
    </row>
    <row r="798" spans="1:3" x14ac:dyDescent="0.25">
      <c r="A798" s="1">
        <v>61118</v>
      </c>
      <c r="C798" s="1"/>
    </row>
    <row r="799" spans="1:3" x14ac:dyDescent="0.25">
      <c r="A799" s="1">
        <v>61150</v>
      </c>
      <c r="C799" s="1"/>
    </row>
    <row r="800" spans="1:3" x14ac:dyDescent="0.25">
      <c r="A800" s="1">
        <v>61247</v>
      </c>
      <c r="C800" s="1"/>
    </row>
    <row r="801" spans="1:3" x14ac:dyDescent="0.25">
      <c r="A801" s="1">
        <v>61282</v>
      </c>
      <c r="C801" s="1"/>
    </row>
    <row r="802" spans="1:3" x14ac:dyDescent="0.25">
      <c r="A802" s="1">
        <v>61303</v>
      </c>
      <c r="C802" s="1"/>
    </row>
    <row r="803" spans="1:3" x14ac:dyDescent="0.25">
      <c r="A803" s="1">
        <v>61316</v>
      </c>
      <c r="C803" s="1"/>
    </row>
    <row r="804" spans="1:3" x14ac:dyDescent="0.25">
      <c r="A804" s="1">
        <v>61356</v>
      </c>
      <c r="C804" s="1"/>
    </row>
    <row r="805" spans="1:3" x14ac:dyDescent="0.25">
      <c r="A805" s="1">
        <v>61363</v>
      </c>
      <c r="C805" s="1"/>
    </row>
    <row r="806" spans="1:3" x14ac:dyDescent="0.25">
      <c r="A806" s="1">
        <v>61427</v>
      </c>
      <c r="C806" s="1"/>
    </row>
    <row r="807" spans="1:3" x14ac:dyDescent="0.25">
      <c r="A807" s="1">
        <v>61428</v>
      </c>
      <c r="C807" s="1"/>
    </row>
    <row r="808" spans="1:3" x14ac:dyDescent="0.25">
      <c r="A808" s="1">
        <v>61473</v>
      </c>
      <c r="C808" s="1"/>
    </row>
    <row r="809" spans="1:3" x14ac:dyDescent="0.25">
      <c r="A809" s="1">
        <v>61474</v>
      </c>
      <c r="C809" s="1"/>
    </row>
    <row r="810" spans="1:3" x14ac:dyDescent="0.25">
      <c r="A810" s="1">
        <v>61484</v>
      </c>
      <c r="C810" s="1"/>
    </row>
    <row r="811" spans="1:3" x14ac:dyDescent="0.25">
      <c r="A811" s="1">
        <v>61535</v>
      </c>
      <c r="C811" s="1"/>
    </row>
    <row r="812" spans="1:3" x14ac:dyDescent="0.25">
      <c r="A812" s="1">
        <v>61613</v>
      </c>
      <c r="C812" s="1"/>
    </row>
    <row r="813" spans="1:3" x14ac:dyDescent="0.25">
      <c r="A813" s="1">
        <v>61648</v>
      </c>
      <c r="C813" s="1"/>
    </row>
    <row r="814" spans="1:3" x14ac:dyDescent="0.25">
      <c r="A814" s="1">
        <v>61669</v>
      </c>
      <c r="C814" s="1"/>
    </row>
    <row r="815" spans="1:3" x14ac:dyDescent="0.25">
      <c r="A815" s="1">
        <v>61682</v>
      </c>
      <c r="C815" s="1"/>
    </row>
    <row r="816" spans="1:3" x14ac:dyDescent="0.25">
      <c r="A816" s="1">
        <v>61722</v>
      </c>
      <c r="C816" s="1"/>
    </row>
    <row r="817" spans="1:3" x14ac:dyDescent="0.25">
      <c r="A817" s="1">
        <v>61729</v>
      </c>
      <c r="C817" s="1"/>
    </row>
    <row r="818" spans="1:3" x14ac:dyDescent="0.25">
      <c r="A818" s="1">
        <v>61784</v>
      </c>
      <c r="C818" s="1"/>
    </row>
    <row r="819" spans="1:3" x14ac:dyDescent="0.25">
      <c r="A819" s="1">
        <v>61785</v>
      </c>
      <c r="C819" s="1"/>
    </row>
    <row r="820" spans="1:3" x14ac:dyDescent="0.25">
      <c r="A820" s="1">
        <v>61830</v>
      </c>
      <c r="C820" s="1"/>
    </row>
    <row r="821" spans="1:3" x14ac:dyDescent="0.25">
      <c r="A821" s="1">
        <v>61839</v>
      </c>
      <c r="C821" s="1"/>
    </row>
    <row r="822" spans="1:3" x14ac:dyDescent="0.25">
      <c r="A822" s="1">
        <v>61849</v>
      </c>
      <c r="C822" s="1"/>
    </row>
    <row r="823" spans="1:3" x14ac:dyDescent="0.25">
      <c r="A823" s="1">
        <v>61892</v>
      </c>
      <c r="C823" s="1"/>
    </row>
    <row r="824" spans="1:3" x14ac:dyDescent="0.25">
      <c r="A824" s="1">
        <v>61978</v>
      </c>
      <c r="C824" s="1"/>
    </row>
    <row r="825" spans="1:3" x14ac:dyDescent="0.25">
      <c r="A825" s="1">
        <v>62013</v>
      </c>
      <c r="C825" s="1"/>
    </row>
    <row r="826" spans="1:3" x14ac:dyDescent="0.25">
      <c r="A826" s="1">
        <v>62034</v>
      </c>
      <c r="C826" s="1"/>
    </row>
    <row r="827" spans="1:3" x14ac:dyDescent="0.25">
      <c r="A827" s="1">
        <v>62047</v>
      </c>
      <c r="C827" s="1"/>
    </row>
    <row r="828" spans="1:3" x14ac:dyDescent="0.25">
      <c r="A828" s="1">
        <v>62087</v>
      </c>
      <c r="C828" s="1"/>
    </row>
    <row r="829" spans="1:3" x14ac:dyDescent="0.25">
      <c r="A829" s="1">
        <v>62094</v>
      </c>
      <c r="C829" s="1"/>
    </row>
    <row r="830" spans="1:3" x14ac:dyDescent="0.25">
      <c r="A830" s="1">
        <v>62134</v>
      </c>
      <c r="C830" s="1"/>
    </row>
    <row r="831" spans="1:3" x14ac:dyDescent="0.25">
      <c r="A831" s="1">
        <v>62135</v>
      </c>
      <c r="C831" s="1"/>
    </row>
    <row r="832" spans="1:3" x14ac:dyDescent="0.25">
      <c r="A832" s="1">
        <v>62180</v>
      </c>
      <c r="C832" s="1"/>
    </row>
    <row r="833" spans="1:3" x14ac:dyDescent="0.25">
      <c r="A833" s="1">
        <v>62204</v>
      </c>
      <c r="C833" s="1"/>
    </row>
    <row r="834" spans="1:3" x14ac:dyDescent="0.25">
      <c r="A834" s="1">
        <v>62214</v>
      </c>
      <c r="C834" s="1"/>
    </row>
    <row r="835" spans="1:3" x14ac:dyDescent="0.25">
      <c r="A835" s="1">
        <v>62242</v>
      </c>
      <c r="C835" s="1"/>
    </row>
    <row r="836" spans="1:3" x14ac:dyDescent="0.25">
      <c r="A836" s="1">
        <v>62343</v>
      </c>
      <c r="C836" s="1"/>
    </row>
    <row r="837" spans="1:3" x14ac:dyDescent="0.25">
      <c r="A837" s="1">
        <v>62378</v>
      </c>
      <c r="C837" s="1"/>
    </row>
    <row r="838" spans="1:3" x14ac:dyDescent="0.25">
      <c r="A838" s="1">
        <v>62399</v>
      </c>
      <c r="C838" s="1"/>
    </row>
    <row r="839" spans="1:3" x14ac:dyDescent="0.25">
      <c r="A839" s="1">
        <v>62412</v>
      </c>
      <c r="C839" s="1"/>
    </row>
    <row r="840" spans="1:3" x14ac:dyDescent="0.25">
      <c r="A840" s="1">
        <v>62452</v>
      </c>
      <c r="C840" s="1"/>
    </row>
    <row r="841" spans="1:3" x14ac:dyDescent="0.25">
      <c r="A841" s="1">
        <v>62459</v>
      </c>
      <c r="C841" s="1"/>
    </row>
    <row r="842" spans="1:3" x14ac:dyDescent="0.25">
      <c r="A842" s="1">
        <v>62519</v>
      </c>
      <c r="C842" s="1"/>
    </row>
    <row r="843" spans="1:3" x14ac:dyDescent="0.25">
      <c r="A843" s="1">
        <v>62520</v>
      </c>
      <c r="C843" s="1"/>
    </row>
    <row r="844" spans="1:3" x14ac:dyDescent="0.25">
      <c r="A844" s="1">
        <v>62565</v>
      </c>
      <c r="C844" s="1"/>
    </row>
    <row r="845" spans="1:3" x14ac:dyDescent="0.25">
      <c r="A845" s="1">
        <v>62569</v>
      </c>
      <c r="C845" s="1"/>
    </row>
    <row r="846" spans="1:3" x14ac:dyDescent="0.25">
      <c r="A846" s="1">
        <v>62579</v>
      </c>
      <c r="C846" s="1"/>
    </row>
    <row r="847" spans="1:3" x14ac:dyDescent="0.25">
      <c r="A847" s="1">
        <v>62627</v>
      </c>
      <c r="C847" s="1"/>
    </row>
    <row r="848" spans="1:3" x14ac:dyDescent="0.25">
      <c r="A848" s="1">
        <v>62708</v>
      </c>
      <c r="C848" s="1"/>
    </row>
    <row r="849" spans="1:3" x14ac:dyDescent="0.25">
      <c r="A849" s="1">
        <v>62743</v>
      </c>
      <c r="C849" s="1"/>
    </row>
    <row r="850" spans="1:3" x14ac:dyDescent="0.25">
      <c r="A850" s="1">
        <v>62764</v>
      </c>
      <c r="C850" s="1"/>
    </row>
    <row r="851" spans="1:3" x14ac:dyDescent="0.25">
      <c r="A851" s="1">
        <v>62777</v>
      </c>
      <c r="C851" s="1"/>
    </row>
    <row r="852" spans="1:3" x14ac:dyDescent="0.25">
      <c r="A852" s="1">
        <v>62817</v>
      </c>
      <c r="C852" s="1"/>
    </row>
    <row r="853" spans="1:3" x14ac:dyDescent="0.25">
      <c r="A853" s="1">
        <v>62824</v>
      </c>
      <c r="C853" s="1"/>
    </row>
    <row r="854" spans="1:3" x14ac:dyDescent="0.25">
      <c r="A854" s="1">
        <v>62876</v>
      </c>
      <c r="C854" s="1"/>
    </row>
    <row r="855" spans="1:3" x14ac:dyDescent="0.25">
      <c r="A855" s="1">
        <v>62877</v>
      </c>
      <c r="C855" s="1"/>
    </row>
    <row r="856" spans="1:3" x14ac:dyDescent="0.25">
      <c r="A856" s="1">
        <v>62922</v>
      </c>
      <c r="C856" s="1"/>
    </row>
    <row r="857" spans="1:3" x14ac:dyDescent="0.25">
      <c r="A857" s="1">
        <v>62935</v>
      </c>
      <c r="C857" s="1"/>
    </row>
    <row r="858" spans="1:3" x14ac:dyDescent="0.25">
      <c r="A858" s="1">
        <v>62945</v>
      </c>
      <c r="C858" s="1"/>
    </row>
    <row r="859" spans="1:3" x14ac:dyDescent="0.25">
      <c r="A859" s="1">
        <v>62984</v>
      </c>
      <c r="C859" s="1"/>
    </row>
    <row r="860" spans="1:3" x14ac:dyDescent="0.25">
      <c r="A860" s="1">
        <v>63074</v>
      </c>
      <c r="C860" s="1"/>
    </row>
    <row r="861" spans="1:3" x14ac:dyDescent="0.25">
      <c r="A861" s="1">
        <v>63109</v>
      </c>
      <c r="C861" s="1"/>
    </row>
    <row r="862" spans="1:3" x14ac:dyDescent="0.25">
      <c r="A862" s="1">
        <v>63130</v>
      </c>
      <c r="C862" s="1"/>
    </row>
    <row r="863" spans="1:3" x14ac:dyDescent="0.25">
      <c r="A863" s="1">
        <v>63143</v>
      </c>
      <c r="C863" s="1"/>
    </row>
    <row r="864" spans="1:3" x14ac:dyDescent="0.25">
      <c r="A864" s="1">
        <v>63183</v>
      </c>
      <c r="C864" s="1"/>
    </row>
    <row r="865" spans="1:3" x14ac:dyDescent="0.25">
      <c r="A865" s="1">
        <v>63190</v>
      </c>
      <c r="C865" s="1"/>
    </row>
    <row r="866" spans="1:3" x14ac:dyDescent="0.25">
      <c r="A866" s="1">
        <v>63226</v>
      </c>
      <c r="C866" s="1"/>
    </row>
    <row r="867" spans="1:3" x14ac:dyDescent="0.25">
      <c r="A867" s="1">
        <v>63227</v>
      </c>
      <c r="C867" s="1"/>
    </row>
    <row r="868" spans="1:3" x14ac:dyDescent="0.25">
      <c r="A868" s="1">
        <v>63272</v>
      </c>
      <c r="C868" s="1"/>
    </row>
    <row r="869" spans="1:3" x14ac:dyDescent="0.25">
      <c r="A869" s="1">
        <v>63300</v>
      </c>
      <c r="C869" s="1"/>
    </row>
    <row r="870" spans="1:3" x14ac:dyDescent="0.25">
      <c r="A870" s="1">
        <v>63310</v>
      </c>
      <c r="C870" s="1"/>
    </row>
    <row r="871" spans="1:3" x14ac:dyDescent="0.25">
      <c r="A871" s="1">
        <v>63334</v>
      </c>
      <c r="C871" s="1"/>
    </row>
    <row r="872" spans="1:3" x14ac:dyDescent="0.25">
      <c r="A872" s="1">
        <v>63439</v>
      </c>
      <c r="C872" s="1"/>
    </row>
    <row r="873" spans="1:3" x14ac:dyDescent="0.25">
      <c r="A873" s="1">
        <v>63474</v>
      </c>
      <c r="C873" s="1"/>
    </row>
    <row r="874" spans="1:3" x14ac:dyDescent="0.25">
      <c r="A874" s="1">
        <v>63495</v>
      </c>
      <c r="C874" s="1"/>
    </row>
    <row r="875" spans="1:3" x14ac:dyDescent="0.25">
      <c r="A875" s="1">
        <v>63508</v>
      </c>
      <c r="C875" s="1"/>
    </row>
    <row r="876" spans="1:3" x14ac:dyDescent="0.25">
      <c r="A876" s="1">
        <v>63548</v>
      </c>
      <c r="C876" s="1"/>
    </row>
    <row r="877" spans="1:3" x14ac:dyDescent="0.25">
      <c r="A877" s="1">
        <v>63555</v>
      </c>
      <c r="C877" s="1"/>
    </row>
    <row r="878" spans="1:3" x14ac:dyDescent="0.25">
      <c r="A878" s="1">
        <v>63611</v>
      </c>
      <c r="C878" s="1"/>
    </row>
    <row r="879" spans="1:3" x14ac:dyDescent="0.25">
      <c r="A879" s="1">
        <v>63612</v>
      </c>
      <c r="C879" s="1"/>
    </row>
    <row r="880" spans="1:3" x14ac:dyDescent="0.25">
      <c r="A880" s="1">
        <v>63657</v>
      </c>
      <c r="C880" s="1"/>
    </row>
    <row r="881" spans="1:3" x14ac:dyDescent="0.25">
      <c r="A881" s="1">
        <v>63665</v>
      </c>
      <c r="C881" s="1"/>
    </row>
    <row r="882" spans="1:3" x14ac:dyDescent="0.25">
      <c r="A882" s="1">
        <v>63675</v>
      </c>
      <c r="C882" s="1"/>
    </row>
    <row r="883" spans="1:3" x14ac:dyDescent="0.25">
      <c r="A883" s="1">
        <v>63719</v>
      </c>
      <c r="C883" s="1"/>
    </row>
    <row r="884" spans="1:3" x14ac:dyDescent="0.25">
      <c r="A884" s="1">
        <v>63804</v>
      </c>
      <c r="C884" s="1"/>
    </row>
    <row r="885" spans="1:3" x14ac:dyDescent="0.25">
      <c r="A885" s="1">
        <v>63839</v>
      </c>
      <c r="C885" s="1"/>
    </row>
    <row r="886" spans="1:3" x14ac:dyDescent="0.25">
      <c r="A886" s="1">
        <v>63860</v>
      </c>
      <c r="C886" s="1"/>
    </row>
    <row r="887" spans="1:3" x14ac:dyDescent="0.25">
      <c r="A887" s="1">
        <v>63873</v>
      </c>
      <c r="C887" s="1"/>
    </row>
    <row r="888" spans="1:3" x14ac:dyDescent="0.25">
      <c r="A888" s="1">
        <v>63913</v>
      </c>
      <c r="C888" s="1"/>
    </row>
    <row r="889" spans="1:3" x14ac:dyDescent="0.25">
      <c r="A889" s="1">
        <v>63920</v>
      </c>
      <c r="C889" s="1"/>
    </row>
    <row r="890" spans="1:3" x14ac:dyDescent="0.25">
      <c r="A890" s="1">
        <v>63968</v>
      </c>
      <c r="C890" s="1"/>
    </row>
    <row r="891" spans="1:3" x14ac:dyDescent="0.25">
      <c r="A891" s="1">
        <v>63969</v>
      </c>
      <c r="C891" s="1"/>
    </row>
    <row r="892" spans="1:3" x14ac:dyDescent="0.25">
      <c r="A892" s="1">
        <v>64014</v>
      </c>
      <c r="C892" s="1"/>
    </row>
    <row r="893" spans="1:3" x14ac:dyDescent="0.25">
      <c r="A893" s="1">
        <v>64030</v>
      </c>
      <c r="C893" s="1"/>
    </row>
    <row r="894" spans="1:3" x14ac:dyDescent="0.25">
      <c r="A894" s="1">
        <v>64040</v>
      </c>
      <c r="C894" s="1"/>
    </row>
    <row r="895" spans="1:3" x14ac:dyDescent="0.25">
      <c r="A895" s="1">
        <v>64076</v>
      </c>
      <c r="C895" s="1"/>
    </row>
    <row r="896" spans="1:3" x14ac:dyDescent="0.25">
      <c r="A896" s="1">
        <v>64169</v>
      </c>
      <c r="C896" s="1"/>
    </row>
    <row r="897" spans="1:3" x14ac:dyDescent="0.25">
      <c r="A897" s="1">
        <v>64204</v>
      </c>
      <c r="C897" s="1"/>
    </row>
    <row r="898" spans="1:3" x14ac:dyDescent="0.25">
      <c r="A898" s="1">
        <v>64225</v>
      </c>
      <c r="C898" s="1"/>
    </row>
    <row r="899" spans="1:3" x14ac:dyDescent="0.25">
      <c r="A899" s="1">
        <v>64238</v>
      </c>
      <c r="C899" s="1"/>
    </row>
    <row r="900" spans="1:3" x14ac:dyDescent="0.25">
      <c r="A900" s="1">
        <v>64278</v>
      </c>
      <c r="C900" s="1"/>
    </row>
    <row r="901" spans="1:3" x14ac:dyDescent="0.25">
      <c r="A901" s="1">
        <v>64285</v>
      </c>
      <c r="C901" s="1"/>
    </row>
    <row r="902" spans="1:3" x14ac:dyDescent="0.25">
      <c r="A902" s="1">
        <v>64346</v>
      </c>
      <c r="C902" s="1"/>
    </row>
    <row r="903" spans="1:3" x14ac:dyDescent="0.25">
      <c r="A903" s="1">
        <v>64347</v>
      </c>
      <c r="C903" s="1"/>
    </row>
    <row r="904" spans="1:3" x14ac:dyDescent="0.25">
      <c r="A904" s="1">
        <v>64392</v>
      </c>
      <c r="C904" s="1"/>
    </row>
    <row r="905" spans="1:3" x14ac:dyDescent="0.25">
      <c r="A905" s="1">
        <v>64396</v>
      </c>
      <c r="C905" s="1"/>
    </row>
    <row r="906" spans="1:3" x14ac:dyDescent="0.25">
      <c r="A906" s="1">
        <v>64406</v>
      </c>
      <c r="C906" s="1"/>
    </row>
    <row r="907" spans="1:3" x14ac:dyDescent="0.25">
      <c r="A907" s="1">
        <v>64454</v>
      </c>
      <c r="C907" s="1"/>
    </row>
    <row r="908" spans="1:3" x14ac:dyDescent="0.25">
      <c r="A908" s="1">
        <v>64535</v>
      </c>
      <c r="C908" s="1"/>
    </row>
    <row r="909" spans="1:3" x14ac:dyDescent="0.25">
      <c r="A909" s="1">
        <v>64570</v>
      </c>
      <c r="C909" s="1"/>
    </row>
    <row r="910" spans="1:3" x14ac:dyDescent="0.25">
      <c r="A910" s="1">
        <v>64591</v>
      </c>
      <c r="C910" s="1"/>
    </row>
    <row r="911" spans="1:3" x14ac:dyDescent="0.25">
      <c r="A911" s="1">
        <v>64604</v>
      </c>
      <c r="C911" s="1"/>
    </row>
    <row r="912" spans="1:3" x14ac:dyDescent="0.25">
      <c r="A912" s="1">
        <v>64644</v>
      </c>
      <c r="C912" s="1"/>
    </row>
    <row r="913" spans="1:3" x14ac:dyDescent="0.25">
      <c r="A913" s="1">
        <v>64651</v>
      </c>
      <c r="C913" s="1"/>
    </row>
    <row r="914" spans="1:3" x14ac:dyDescent="0.25">
      <c r="A914" s="1">
        <v>64703</v>
      </c>
      <c r="C914" s="1"/>
    </row>
    <row r="915" spans="1:3" x14ac:dyDescent="0.25">
      <c r="A915" s="1">
        <v>64704</v>
      </c>
      <c r="C915" s="1"/>
    </row>
    <row r="916" spans="1:3" x14ac:dyDescent="0.25">
      <c r="A916" s="1">
        <v>64749</v>
      </c>
      <c r="C916" s="1"/>
    </row>
    <row r="917" spans="1:3" x14ac:dyDescent="0.25">
      <c r="A917" s="1">
        <v>64761</v>
      </c>
      <c r="C917" s="1"/>
    </row>
    <row r="918" spans="1:3" x14ac:dyDescent="0.25">
      <c r="A918" s="1">
        <v>64771</v>
      </c>
      <c r="C918" s="1"/>
    </row>
    <row r="919" spans="1:3" x14ac:dyDescent="0.25">
      <c r="A919" s="1">
        <v>64811</v>
      </c>
      <c r="C919" s="1"/>
    </row>
    <row r="920" spans="1:3" x14ac:dyDescent="0.25">
      <c r="A920" s="1">
        <v>64900</v>
      </c>
      <c r="C920" s="1"/>
    </row>
    <row r="921" spans="1:3" x14ac:dyDescent="0.25">
      <c r="A921" s="1">
        <v>64935</v>
      </c>
      <c r="C921" s="1"/>
    </row>
    <row r="922" spans="1:3" x14ac:dyDescent="0.25">
      <c r="A922" s="1">
        <v>64956</v>
      </c>
      <c r="C922" s="1"/>
    </row>
    <row r="923" spans="1:3" x14ac:dyDescent="0.25">
      <c r="A923" s="1">
        <v>64969</v>
      </c>
      <c r="C923" s="1"/>
    </row>
    <row r="924" spans="1:3" x14ac:dyDescent="0.25">
      <c r="A924" s="1">
        <v>65009</v>
      </c>
      <c r="C924" s="1"/>
    </row>
    <row r="925" spans="1:3" x14ac:dyDescent="0.25">
      <c r="A925" s="1">
        <v>65016</v>
      </c>
      <c r="C925" s="1"/>
    </row>
    <row r="926" spans="1:3" x14ac:dyDescent="0.25">
      <c r="A926" s="1">
        <v>65060</v>
      </c>
      <c r="C926" s="1"/>
    </row>
    <row r="927" spans="1:3" x14ac:dyDescent="0.25">
      <c r="A927" s="1">
        <v>65061</v>
      </c>
      <c r="C927" s="1"/>
    </row>
    <row r="928" spans="1:3" x14ac:dyDescent="0.25">
      <c r="A928" s="1">
        <v>65106</v>
      </c>
      <c r="C928" s="1"/>
    </row>
    <row r="929" spans="1:3" x14ac:dyDescent="0.25">
      <c r="A929" s="1">
        <v>65126</v>
      </c>
      <c r="C929" s="1"/>
    </row>
    <row r="930" spans="1:3" x14ac:dyDescent="0.25">
      <c r="A930" s="1">
        <v>65136</v>
      </c>
      <c r="C930" s="1"/>
    </row>
    <row r="931" spans="1:3" x14ac:dyDescent="0.25">
      <c r="A931" s="1">
        <v>65168</v>
      </c>
      <c r="C931" s="1"/>
    </row>
    <row r="932" spans="1:3" x14ac:dyDescent="0.25">
      <c r="A932" s="1">
        <v>65265</v>
      </c>
      <c r="C932" s="1"/>
    </row>
    <row r="933" spans="1:3" x14ac:dyDescent="0.25">
      <c r="A933" s="1">
        <v>65300</v>
      </c>
      <c r="C933" s="1"/>
    </row>
    <row r="934" spans="1:3" x14ac:dyDescent="0.25">
      <c r="A934" s="1">
        <v>65321</v>
      </c>
      <c r="C934" s="1"/>
    </row>
    <row r="935" spans="1:3" x14ac:dyDescent="0.25">
      <c r="A935" s="1">
        <v>65334</v>
      </c>
      <c r="C935" s="1"/>
    </row>
    <row r="936" spans="1:3" x14ac:dyDescent="0.25">
      <c r="A936" s="1">
        <v>65374</v>
      </c>
      <c r="C936" s="1"/>
    </row>
    <row r="937" spans="1:3" x14ac:dyDescent="0.25">
      <c r="C937" s="1"/>
    </row>
    <row r="938" spans="1:3" x14ac:dyDescent="0.25">
      <c r="C938" s="1"/>
    </row>
    <row r="939" spans="1:3" x14ac:dyDescent="0.25">
      <c r="C939" s="1"/>
    </row>
    <row r="940" spans="1:3" x14ac:dyDescent="0.25">
      <c r="C940" s="1"/>
    </row>
    <row r="941" spans="1:3" x14ac:dyDescent="0.25">
      <c r="C941" s="1"/>
    </row>
    <row r="942" spans="1:3" x14ac:dyDescent="0.25">
      <c r="C942" s="1"/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>
    <oddHeader>&amp;R&amp;"Calibri"&amp;10&amp;K000000#interna&amp;1#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Gráficos</vt:lpstr>
      </vt:variant>
      <vt:variant>
        <vt:i4>3</vt:i4>
      </vt:variant>
    </vt:vector>
  </HeadingPairs>
  <TitlesOfParts>
    <vt:vector size="7" baseType="lpstr">
      <vt:lpstr>LTN 2021</vt:lpstr>
      <vt:lpstr>LTN 2020</vt:lpstr>
      <vt:lpstr>LTN</vt:lpstr>
      <vt:lpstr>Feriados</vt:lpstr>
      <vt:lpstr>Gráf LTN 2021</vt:lpstr>
      <vt:lpstr>Gráf LTN 2020</vt:lpstr>
      <vt:lpstr>Gráf LTN</vt:lpstr>
    </vt:vector>
  </TitlesOfParts>
  <Company>Banco do Brasil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Figueiredo</dc:creator>
  <cp:lastModifiedBy>Jefferson Veiga Figueiredo</cp:lastModifiedBy>
  <dcterms:created xsi:type="dcterms:W3CDTF">2017-03-31T12:42:18Z</dcterms:created>
  <dcterms:modified xsi:type="dcterms:W3CDTF">2022-11-25T01:14:26Z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881dc9-f7f2-41de-a334-ceff3dc15b31_Enabled">
    <vt:lpwstr>true</vt:lpwstr>
  </property>
  <property fmtid="{D5CDD505-2E9C-101B-9397-08002B2CF9AE}" pid="3" name="MSIP_Label_40881dc9-f7f2-41de-a334-ceff3dc15b31_SetDate">
    <vt:lpwstr>2022-08-17T19:50:54Z</vt:lpwstr>
  </property>
  <property fmtid="{D5CDD505-2E9C-101B-9397-08002B2CF9AE}" pid="4" name="MSIP_Label_40881dc9-f7f2-41de-a334-ceff3dc15b31_Method">
    <vt:lpwstr>Standard</vt:lpwstr>
  </property>
  <property fmtid="{D5CDD505-2E9C-101B-9397-08002B2CF9AE}" pid="5" name="MSIP_Label_40881dc9-f7f2-41de-a334-ceff3dc15b31_Name">
    <vt:lpwstr>40881dc9-f7f2-41de-a334-ceff3dc15b31</vt:lpwstr>
  </property>
  <property fmtid="{D5CDD505-2E9C-101B-9397-08002B2CF9AE}" pid="6" name="MSIP_Label_40881dc9-f7f2-41de-a334-ceff3dc15b31_SiteId">
    <vt:lpwstr>ea0c2907-38d2-4181-8750-b0b190b60443</vt:lpwstr>
  </property>
  <property fmtid="{D5CDD505-2E9C-101B-9397-08002B2CF9AE}" pid="7" name="MSIP_Label_40881dc9-f7f2-41de-a334-ceff3dc15b31_ActionId">
    <vt:lpwstr>1836854f-b723-498a-966d-3bf5a243fb68</vt:lpwstr>
  </property>
  <property fmtid="{D5CDD505-2E9C-101B-9397-08002B2CF9AE}" pid="8" name="MSIP_Label_40881dc9-f7f2-41de-a334-ceff3dc15b31_ContentBits">
    <vt:lpwstr>1</vt:lpwstr>
  </property>
</Properties>
</file>